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11490"/>
  </bookViews>
  <sheets>
    <sheet name="ТРАФАРЕТ" sheetId="1" r:id="rId1"/>
  </sheets>
  <calcPr calcId="145621"/>
</workbook>
</file>

<file path=xl/calcChain.xml><?xml version="1.0" encoding="utf-8"?>
<calcChain xmlns="http://schemas.openxmlformats.org/spreadsheetml/2006/main">
  <c r="H18" i="1" l="1"/>
  <c r="H19" i="1"/>
  <c r="H20" i="1"/>
  <c r="E21" i="1"/>
  <c r="F21" i="1"/>
  <c r="G21" i="1"/>
  <c r="H21" i="1"/>
  <c r="H22" i="1"/>
  <c r="H23" i="1"/>
  <c r="H24" i="1"/>
  <c r="H25" i="1"/>
  <c r="E26" i="1"/>
  <c r="H26" i="1"/>
  <c r="F26" i="1"/>
  <c r="H27" i="1"/>
  <c r="H28" i="1"/>
  <c r="H29" i="1"/>
  <c r="E30" i="1"/>
  <c r="E17" i="1" s="1"/>
  <c r="F30" i="1"/>
  <c r="F17" i="1" s="1"/>
  <c r="G30" i="1"/>
  <c r="G17" i="1" s="1"/>
  <c r="H31" i="1"/>
  <c r="H32" i="1"/>
  <c r="H33" i="1"/>
  <c r="H34" i="1"/>
  <c r="H35" i="1"/>
  <c r="E42" i="1"/>
  <c r="H42" i="1" s="1"/>
  <c r="F42" i="1"/>
  <c r="G42" i="1"/>
  <c r="H43" i="1"/>
  <c r="H44" i="1"/>
  <c r="H45" i="1"/>
  <c r="E46" i="1"/>
  <c r="F46" i="1"/>
  <c r="G46" i="1"/>
  <c r="H47" i="1"/>
  <c r="H48" i="1"/>
  <c r="H49" i="1"/>
  <c r="H50" i="1"/>
  <c r="H51" i="1"/>
  <c r="H52" i="1"/>
  <c r="E53" i="1"/>
  <c r="H53" i="1" s="1"/>
  <c r="F53" i="1"/>
  <c r="G53" i="1"/>
  <c r="H54" i="1"/>
  <c r="H55" i="1"/>
  <c r="E56" i="1"/>
  <c r="F56" i="1"/>
  <c r="G56" i="1"/>
  <c r="H57" i="1"/>
  <c r="H58" i="1"/>
  <c r="E59" i="1"/>
  <c r="H59" i="1" s="1"/>
  <c r="F59" i="1"/>
  <c r="G59" i="1"/>
  <c r="H60" i="1"/>
  <c r="H61" i="1"/>
  <c r="E62" i="1"/>
  <c r="F62" i="1"/>
  <c r="G62" i="1"/>
  <c r="H63" i="1"/>
  <c r="H64" i="1"/>
  <c r="H65" i="1"/>
  <c r="E71" i="1"/>
  <c r="F71" i="1"/>
  <c r="H71" i="1" s="1"/>
  <c r="G71" i="1"/>
  <c r="H72" i="1"/>
  <c r="H73" i="1"/>
  <c r="H74" i="1"/>
  <c r="H75" i="1"/>
  <c r="H78" i="1"/>
  <c r="H79" i="1"/>
  <c r="E81" i="1"/>
  <c r="E80" i="1" s="1"/>
  <c r="F81" i="1"/>
  <c r="G81" i="1"/>
  <c r="H82" i="1"/>
  <c r="H83" i="1"/>
  <c r="E84" i="1"/>
  <c r="F84" i="1"/>
  <c r="H84" i="1" s="1"/>
  <c r="G84" i="1"/>
  <c r="H85" i="1"/>
  <c r="H86" i="1"/>
  <c r="E87" i="1"/>
  <c r="H87" i="1"/>
  <c r="F87" i="1"/>
  <c r="G87" i="1"/>
  <c r="H88" i="1"/>
  <c r="H89" i="1"/>
  <c r="E90" i="1"/>
  <c r="F90" i="1"/>
  <c r="G90" i="1"/>
  <c r="H91" i="1"/>
  <c r="H92" i="1"/>
  <c r="E93" i="1"/>
  <c r="F93" i="1"/>
  <c r="G93" i="1"/>
  <c r="H94" i="1"/>
  <c r="H95" i="1"/>
  <c r="E103" i="1"/>
  <c r="F103" i="1"/>
  <c r="F102" i="1" s="1"/>
  <c r="F101" i="1" s="1"/>
  <c r="G103" i="1"/>
  <c r="H104" i="1"/>
  <c r="H105" i="1"/>
  <c r="E106" i="1"/>
  <c r="H106" i="1" s="1"/>
  <c r="F106" i="1"/>
  <c r="G106" i="1"/>
  <c r="H107" i="1"/>
  <c r="H108" i="1"/>
  <c r="E109" i="1"/>
  <c r="F109" i="1"/>
  <c r="H109" i="1" s="1"/>
  <c r="G109" i="1"/>
  <c r="H110" i="1"/>
  <c r="H111" i="1"/>
  <c r="E112" i="1"/>
  <c r="F112" i="1"/>
  <c r="H112" i="1" s="1"/>
  <c r="G112" i="1"/>
  <c r="H113" i="1"/>
  <c r="H114" i="1"/>
  <c r="E115" i="1"/>
  <c r="H115" i="1"/>
  <c r="F115" i="1"/>
  <c r="G115" i="1"/>
  <c r="H116" i="1"/>
  <c r="H117" i="1"/>
  <c r="E118" i="1"/>
  <c r="F118" i="1"/>
  <c r="G118" i="1"/>
  <c r="H119" i="1"/>
  <c r="H120" i="1"/>
  <c r="E127" i="1"/>
  <c r="F127" i="1"/>
  <c r="H127" i="1" s="1"/>
  <c r="G127" i="1"/>
  <c r="H128" i="1"/>
  <c r="H129" i="1"/>
  <c r="E130" i="1"/>
  <c r="H130" i="1" s="1"/>
  <c r="F130" i="1"/>
  <c r="G130" i="1"/>
  <c r="H131" i="1"/>
  <c r="H132" i="1"/>
  <c r="E133" i="1"/>
  <c r="F133" i="1"/>
  <c r="F126" i="1"/>
  <c r="G133" i="1"/>
  <c r="H134" i="1"/>
  <c r="H135" i="1"/>
  <c r="E126" i="1"/>
  <c r="F41" i="1" l="1"/>
  <c r="F77" i="1" s="1"/>
  <c r="F76" i="1" s="1"/>
  <c r="G126" i="1"/>
  <c r="H126" i="1" s="1"/>
  <c r="H118" i="1"/>
  <c r="G102" i="1"/>
  <c r="H90" i="1"/>
  <c r="F80" i="1"/>
  <c r="H80" i="1" s="1"/>
  <c r="H62" i="1"/>
  <c r="H103" i="1"/>
  <c r="H133" i="1"/>
  <c r="H93" i="1"/>
  <c r="G80" i="1"/>
  <c r="H46" i="1"/>
  <c r="G41" i="1"/>
  <c r="G77" i="1" s="1"/>
  <c r="G76" i="1" s="1"/>
  <c r="H17" i="1"/>
  <c r="G101" i="1"/>
  <c r="E102" i="1"/>
  <c r="H81" i="1"/>
  <c r="H30" i="1"/>
  <c r="E41" i="1"/>
  <c r="H41" i="1" s="1"/>
  <c r="H56" i="1"/>
  <c r="E77" i="1" l="1"/>
  <c r="E76" i="1"/>
  <c r="H76" i="1" s="1"/>
  <c r="H77" i="1"/>
  <c r="E101" i="1"/>
  <c r="H101" i="1" s="1"/>
  <c r="H102" i="1"/>
</calcChain>
</file>

<file path=xl/sharedStrings.xml><?xml version="1.0" encoding="utf-8"?>
<sst xmlns="http://schemas.openxmlformats.org/spreadsheetml/2006/main" count="370" uniqueCount="294">
  <si>
    <t>ОТЧЕТ  О ФИНАНСОВЫХ РЕЗУЛЬТАТАХ ДЕЯТЕЛЬНОСТИ УЧРЕЖДЕНИЯ</t>
  </si>
  <si>
    <t>КОДЫ</t>
  </si>
  <si>
    <t>0503721</t>
  </si>
  <si>
    <t xml:space="preserve">Наименование органа, осуществля-    </t>
  </si>
  <si>
    <t>Периодичность:  годовая</t>
  </si>
  <si>
    <t>Единица измерения: руб</t>
  </si>
  <si>
    <t>Наименование показателя</t>
  </si>
  <si>
    <t>Итого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</si>
  <si>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</si>
  <si>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</si>
  <si>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</si>
  <si>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</si>
  <si>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</si>
  <si>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</si>
  <si>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</si>
  <si>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</si>
  <si>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</si>
  <si>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</si>
  <si>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</si>
  <si>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</si>
  <si>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</si>
  <si>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</si>
  <si>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</si>
  <si>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</si>
  <si>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</si>
  <si>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</si>
  <si>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</si>
  <si>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</si>
  <si>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</si>
  <si>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</si>
  <si>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</si>
  <si>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</si>
  <si>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</si>
  <si>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</si>
  <si>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</si>
  <si>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</si>
  <si>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</si>
  <si>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</si>
  <si>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</si>
  <si>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</si>
  <si>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</si>
  <si>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</si>
  <si>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</si>
  <si>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</si>
  <si>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</si>
  <si>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</si>
  <si>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</si>
  <si>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</si>
  <si>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</si>
  <si>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</si>
  <si>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</si>
  <si>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</si>
  <si>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</si>
  <si>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</si>
  <si>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</si>
  <si>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</si>
  <si>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</si>
  <si>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</si>
  <si>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</si>
  <si>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</si>
  <si>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</si>
  <si>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</si>
  <si>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</si>
  <si>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</si>
  <si>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</si>
  <si>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</si>
  <si>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</si>
  <si>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</si>
  <si>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</si>
  <si>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</si>
  <si>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</si>
  <si>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</si>
  <si>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</si>
  <si>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</si>
  <si>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</si>
  <si>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</si>
  <si>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</si>
  <si>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</si>
  <si>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</si>
  <si>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</si>
  <si>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</si>
  <si>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</si>
  <si>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</si>
  <si>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</si>
  <si>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</si>
  <si>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</si>
  <si>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</si>
  <si>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r>
      <t xml:space="preserve">   Операционный результат до налогообложения  </t>
    </r>
    <r>
      <rPr>
        <sz val="8"/>
        <rFont val="Arial Cyr"/>
        <family val="2"/>
        <charset val="204"/>
      </rPr>
      <t>(стр.010 - стр.150)</t>
    </r>
  </si>
  <si>
    <t>301</t>
  </si>
  <si>
    <t xml:space="preserve">   Налог на прибыль 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</si>
  <si>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</si>
  <si>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</si>
  <si>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</si>
  <si>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</si>
  <si>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</si>
  <si>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</si>
  <si>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</si>
  <si>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</si>
  <si>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</si>
  <si>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</si>
  <si>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</si>
  <si>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</si>
  <si>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</si>
  <si>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</si>
  <si>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</si>
  <si>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</si>
  <si>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</si>
  <si>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</si>
  <si>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</si>
  <si>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</si>
  <si>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</si>
  <si>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</si>
  <si>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</si>
  <si>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</si>
  <si>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</si>
  <si>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</si>
  <si>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</si>
  <si>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</si>
  <si>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</si>
  <si>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</si>
  <si>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</si>
  <si>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422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</si>
  <si>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</si>
  <si>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</si>
  <si>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</si>
  <si>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</si>
  <si>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</si>
  <si>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</si>
  <si>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</si>
  <si>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</si>
  <si>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</si>
  <si>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</si>
  <si>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</si>
  <si>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</si>
  <si>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</si>
  <si>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</si>
  <si>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</si>
  <si>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</si>
  <si>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</si>
  <si>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</si>
  <si>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</si>
  <si>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</si>
  <si>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</si>
  <si>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</si>
  <si>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</si>
  <si>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</si>
  <si>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</si>
  <si>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</si>
  <si>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</si>
  <si>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</si>
  <si>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</si>
  <si>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</si>
  <si>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</si>
  <si>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</si>
  <si>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</si>
  <si>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                                                       Централизованная бухгалтерия</t>
  </si>
  <si>
    <t xml:space="preserve">              (наименование, ОГРН, ИНН, КПП, местонахождение )</t>
  </si>
  <si>
    <t>"________"    _______________  20 ___  г.</t>
  </si>
  <si>
    <t xml:space="preserve">Учреждение      </t>
  </si>
  <si>
    <t xml:space="preserve">Обособленное подразделение                </t>
  </si>
  <si>
    <t xml:space="preserve">Учредитель                                              </t>
  </si>
  <si>
    <t xml:space="preserve">ющего полномочия учредителя                                                </t>
  </si>
  <si>
    <t xml:space="preserve">     поступления от наднациональных организаций и правительств иностранных государств</t>
  </si>
  <si>
    <t xml:space="preserve">     поступления от международных финансовых организаций</t>
  </si>
  <si>
    <t xml:space="preserve">     доходы от переоценки активов</t>
  </si>
  <si>
    <t xml:space="preserve">     доходы от реализации активов, из них:</t>
  </si>
  <si>
    <t xml:space="preserve">         доходы от реализации нефинансовых активов</t>
  </si>
  <si>
    <t xml:space="preserve">         доходы от реализации финансовых активов</t>
  </si>
  <si>
    <t xml:space="preserve">     чрезвычайные доходы от операций с активами</t>
  </si>
  <si>
    <t>Доходы от собственности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</si>
  <si>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</si>
  <si>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</si>
  <si>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бюджетов, в т.ч.:</t>
  </si>
  <si>
    <t>Доходы (стр.030 + стр.040 + стр.050 + стр.060 + стр.090 + стр.100 + стр.110)</t>
  </si>
  <si>
    <t>Доходы от операций с активами, в т.ч.:</t>
  </si>
  <si>
    <t>Прочие доходы, в т.ч.:</t>
  </si>
  <si>
    <t>Доходы будущих периодов</t>
  </si>
  <si>
    <t xml:space="preserve">     иные прочие доходы </t>
  </si>
  <si>
    <t>Оплата труда и начисления на выплаты по оплате труда, в т.ч.:</t>
  </si>
  <si>
    <t xml:space="preserve">     заработная плата</t>
  </si>
  <si>
    <t xml:space="preserve">     прочие выплаты </t>
  </si>
  <si>
    <t xml:space="preserve">     начисления на выплаты по оплате труда</t>
  </si>
  <si>
    <t>Приобретение работ, услуг, в т.ч.:</t>
  </si>
  <si>
    <t xml:space="preserve">     услуги связи</t>
  </si>
  <si>
    <t xml:space="preserve">     транспортные услуги</t>
  </si>
  <si>
    <t xml:space="preserve">     коммунальные услуги</t>
  </si>
  <si>
    <t xml:space="preserve">     арендная плата за пользование имуществом</t>
  </si>
  <si>
    <t xml:space="preserve">     работы, услуги по содержанию имущества</t>
  </si>
  <si>
    <t xml:space="preserve">     прочие работы, услуги</t>
  </si>
  <si>
    <t xml:space="preserve"> Обслуживание долговых обязательств, в т.ч.:</t>
  </si>
  <si>
    <t xml:space="preserve">     обслуживание долговых обязательств перед резидентами</t>
  </si>
  <si>
    <t xml:space="preserve">     обслуживание долговых обязательств перед нерезидентами</t>
  </si>
  <si>
    <t>Безвозмездные перечисления организациям, в т.ч.:</t>
  </si>
  <si>
    <t xml:space="preserve">     безвозмездные перечисления государственным и муниципальным организациям</t>
  </si>
  <si>
    <t xml:space="preserve">     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</si>
  <si>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бюджетам, в т.ч.:</t>
  </si>
  <si>
    <t xml:space="preserve">      перечисления наднациональным организациям и правительствам иностранных государств</t>
  </si>
  <si>
    <t xml:space="preserve">     перечисления международным организациям</t>
  </si>
  <si>
    <t>Социальное обеспечение, в т.ч.:</t>
  </si>
  <si>
    <t xml:space="preserve">     пособия по социальной помощи населению</t>
  </si>
  <si>
    <t>Прочие расходы</t>
  </si>
  <si>
    <t xml:space="preserve">     пенсии, пособия, выплачиваемые организациями сектора государственного управления</t>
  </si>
  <si>
    <t>Расходы  (стр.160 + стр.170 + стр. 190 + стр.210 + стр. 230 + стр. 240 + стр. 250 + стр. 260 + стр. 290)</t>
  </si>
  <si>
    <t xml:space="preserve"> Расходы по операциям с активами, в т.ч.:</t>
  </si>
  <si>
    <t xml:space="preserve">     амортизация основных средств и нематериальных активов</t>
  </si>
  <si>
    <t xml:space="preserve">     расходование материальных запасов</t>
  </si>
  <si>
    <t xml:space="preserve">     чрезвычайные расходы по операциям с активами</t>
  </si>
  <si>
    <t>Расходы будущих периодов</t>
  </si>
  <si>
    <t>Чистое поступление основных средств, в т.ч.:</t>
  </si>
  <si>
    <t xml:space="preserve">     увеличение стоимости основных средств</t>
  </si>
  <si>
    <t xml:space="preserve">     уменьшение стоимости основных средств</t>
  </si>
  <si>
    <t xml:space="preserve"> Чистое поступление нематериальных активов, в т.ч.:</t>
  </si>
  <si>
    <t xml:space="preserve">     увеличение стоимости нематериальных активов</t>
  </si>
  <si>
    <t xml:space="preserve">     уменьшение стоимости нематериальных активов</t>
  </si>
  <si>
    <t xml:space="preserve"> Чистое поступление непроизведенных активов, в т.ч.:</t>
  </si>
  <si>
    <t xml:space="preserve">     увеличение стоимости непроизведенных активов</t>
  </si>
  <si>
    <t xml:space="preserve">     уменьшение стоимости непроизведенных активов</t>
  </si>
  <si>
    <t xml:space="preserve"> Чистое поступление материальных запасов, в т.ч.:</t>
  </si>
  <si>
    <t xml:space="preserve">     увеличение стоимости материальных запасов</t>
  </si>
  <si>
    <t xml:space="preserve">     уменьшение стоимости материальных запасов</t>
  </si>
  <si>
    <t xml:space="preserve"> Чистое изменение затрат на изготовление готовой продукции (работ, услуг), в т.ч.:</t>
  </si>
  <si>
    <t xml:space="preserve">     увеличение затрат</t>
  </si>
  <si>
    <t xml:space="preserve">     уменьшение затрат</t>
  </si>
  <si>
    <t>Операции с финансовыми активами и обязательствами (стр.390 - стр.510)</t>
  </si>
  <si>
    <r>
      <t xml:space="preserve">Операции с финансовыми активами </t>
    </r>
    <r>
      <rPr>
        <b/>
        <sz val="8"/>
        <rFont val="Arial Cyr"/>
        <charset val="204"/>
      </rPr>
      <t>(стр.410 + стр.420 + стр.440 +стр.460 + стр.470 + стр.480)</t>
    </r>
  </si>
  <si>
    <t>Чистое поступление средств учреждений, в т.ч.:</t>
  </si>
  <si>
    <t xml:space="preserve">     поступление средств</t>
  </si>
  <si>
    <t xml:space="preserve">     выбытие средств</t>
  </si>
  <si>
    <t>Чистое поступление ценных бумаг, кроме акций, в т.ч.:</t>
  </si>
  <si>
    <t xml:space="preserve">     увеличение стоимости ценных бумаг, кроме акций </t>
  </si>
  <si>
    <t xml:space="preserve">     уменьшение стоимости ценных бумаг, кроме акций</t>
  </si>
  <si>
    <t>Чистое поступление акций и иных форм участия в капитале, в т.ч.:</t>
  </si>
  <si>
    <t xml:space="preserve">     увеличение стоимости акций и иных форм участия в капитале</t>
  </si>
  <si>
    <t xml:space="preserve">     уменьшение стоимости акций и иных форм участия в капитале</t>
  </si>
  <si>
    <t>Чистое предоставление займов (ссуд), в т.ч.:</t>
  </si>
  <si>
    <t xml:space="preserve">     увеличение задолженности по  предоставленным займам (ссудам)</t>
  </si>
  <si>
    <t xml:space="preserve">     уменьшение задолженности по  предоставленным займам (ссудам)</t>
  </si>
  <si>
    <t xml:space="preserve">Чистое поступление иных финансовых активов, в т.ч.:   </t>
  </si>
  <si>
    <t xml:space="preserve">     увеличение стоимости  иных финансовых активов</t>
  </si>
  <si>
    <t xml:space="preserve">     уменьшение стоимости  иных финансовых активов</t>
  </si>
  <si>
    <t>Чистое увеличение дебиторской задолженности, в т.ч.:</t>
  </si>
  <si>
    <t xml:space="preserve">     увеличение дебиторской задолженности</t>
  </si>
  <si>
    <t xml:space="preserve">     уменьшение дебиторской задолженности</t>
  </si>
  <si>
    <t>Чистое увеличение задолженности по привлечениям перед резидентами, в т.ч.:</t>
  </si>
  <si>
    <t xml:space="preserve">     увеличение задолженности по привлечениям перед резидентами</t>
  </si>
  <si>
    <t xml:space="preserve">     уменьшение задолженности по привлечениям перед резидентами</t>
  </si>
  <si>
    <t>Чистое увеличение задолженности по привлечениям перед нерезидентами, в т.ч.:</t>
  </si>
  <si>
    <t xml:space="preserve">     увеличение задолженности по привлечениям перед нерезедентами</t>
  </si>
  <si>
    <t xml:space="preserve">     уменьшение задолженности по привлечениям перед нерезидентами</t>
  </si>
  <si>
    <t>Чистое увеличение прочей кредиторской задолженности, в т.ч.:</t>
  </si>
  <si>
    <t xml:space="preserve">     увеличение прочей кредиторской задолженности</t>
  </si>
  <si>
    <t xml:space="preserve">     уменьшение прочей кредиторской задолженности</t>
  </si>
  <si>
    <t>Операции с обязательствами (стр.520 + стр.530 + стр.540)</t>
  </si>
  <si>
    <t xml:space="preserve">Руководитель     </t>
  </si>
  <si>
    <t>(подпись)</t>
  </si>
  <si>
    <t>(расшифровка подписи)</t>
  </si>
  <si>
    <t xml:space="preserve">Главный бухгалтер    </t>
  </si>
  <si>
    <t>Руководитель</t>
  </si>
  <si>
    <t xml:space="preserve">                                                                                               (уполномоченное лицо)</t>
  </si>
  <si>
    <t>(должность)</t>
  </si>
  <si>
    <t>Исполнитель</t>
  </si>
  <si>
    <t>(телефон, e-mail)</t>
  </si>
  <si>
    <t xml:space="preserve">(подпись) </t>
  </si>
  <si>
    <t xml:space="preserve"> (должность)   </t>
  </si>
  <si>
    <t>x</t>
  </si>
  <si>
    <t>Форма по ОКУД</t>
  </si>
  <si>
    <t xml:space="preserve"> Дата</t>
  </si>
  <si>
    <t>ИНН</t>
  </si>
  <si>
    <t>по ОКТМО</t>
  </si>
  <si>
    <t>по ОКПО</t>
  </si>
  <si>
    <t>Глава по БК</t>
  </si>
  <si>
    <t xml:space="preserve"> по ОКЕИ</t>
  </si>
  <si>
    <t>Резервы предстоящих расходов</t>
  </si>
  <si>
    <t>303</t>
  </si>
  <si>
    <t>Чистый операционный результат (стр.301 - стр.302 + стр.303); (стр.310 + стр.380)</t>
  </si>
  <si>
    <t>Операции с нефинансовыми активами (стр.320 + стр.330 + стр.350 + стр.360+ стр.370)</t>
  </si>
  <si>
    <t>Код строки</t>
  </si>
  <si>
    <t>Деятельность с целевыми средствами</t>
  </si>
  <si>
    <t>Приносящая доход деятельность</t>
  </si>
  <si>
    <t>Код аналитики</t>
  </si>
  <si>
    <t xml:space="preserve">     субсидии на осуществление капитальных вложений</t>
  </si>
  <si>
    <t>Деятельность по государственному заданию</t>
  </si>
  <si>
    <t xml:space="preserve">     субсидии</t>
  </si>
  <si>
    <t xml:space="preserve">     иные трансферты</t>
  </si>
  <si>
    <t>Юсупова Н. Г.</t>
  </si>
  <si>
    <t>Гордеева Г.Е.</t>
  </si>
  <si>
    <t>ГОУ ВО МО "Государственный гуманитарно-технологический университет"</t>
  </si>
  <si>
    <t>на 1 января 2017 года</t>
  </si>
  <si>
    <t>Министерство образования Московской области</t>
  </si>
  <si>
    <t>02110655</t>
  </si>
  <si>
    <t>5034082850</t>
  </si>
  <si>
    <t>46757000001</t>
  </si>
  <si>
    <t>014</t>
  </si>
  <si>
    <t>02087904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</si>
</sst>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3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EFE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52">
    <xf numFmtId="0" fontId="0" fillId="0" borderId="0" xfId="0"/>
    <xf numFmtId="0" fontId="2" fillId="0" borderId="1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9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10" fillId="0" borderId="31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11" fillId="0" borderId="33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49" fontId="2" fillId="0" borderId="36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 applyProtection="1">
      <alignment horizontal="right"/>
      <protection locked="0"/>
    </xf>
    <xf numFmtId="4" fontId="12" fillId="0" borderId="36" xfId="0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right" indent="7"/>
    </xf>
    <xf numFmtId="0" fontId="2" fillId="0" borderId="0" xfId="0" applyFont="1" applyBorder="1" applyAlignment="1">
      <alignment horizontal="right" indent="9"/>
    </xf>
    <xf numFmtId="0" fontId="7" fillId="0" borderId="0" xfId="0" applyFont="1" applyAlignment="1">
      <alignment horizontal="right" indent="9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 indent="1"/>
    </xf>
    <xf numFmtId="49" fontId="2" fillId="0" borderId="37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 wrapText="1" indent="1"/>
    </xf>
    <xf numFmtId="164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9" xfId="0" applyNumberFormat="1" applyFont="1" applyBorder="1" applyAlignment="1" applyProtection="1">
      <alignment horizontal="center"/>
      <protection locked="0"/>
    </xf>
    <xf numFmtId="4" fontId="31" fillId="24" borderId="40" xfId="0" applyNumberFormat="1" applyFont="1" applyFill="1" applyBorder="1" applyAlignment="1" applyProtection="1">
      <alignment horizontal="right"/>
    </xf>
    <xf numFmtId="4" fontId="31" fillId="24" borderId="41" xfId="0" applyNumberFormat="1" applyFont="1" applyFill="1" applyBorder="1" applyAlignment="1" applyProtection="1">
      <alignment horizontal="right"/>
    </xf>
    <xf numFmtId="4" fontId="32" fillId="25" borderId="42" xfId="0" applyNumberFormat="1" applyFont="1" applyFill="1" applyBorder="1" applyAlignment="1" applyProtection="1">
      <alignment horizontal="right"/>
    </xf>
    <xf numFmtId="4" fontId="32" fillId="0" borderId="43" xfId="0" applyNumberFormat="1" applyFont="1" applyBorder="1" applyAlignment="1" applyProtection="1">
      <alignment horizontal="right"/>
      <protection locked="0"/>
    </xf>
    <xf numFmtId="4" fontId="32" fillId="0" borderId="17" xfId="0" applyNumberFormat="1" applyFont="1" applyFill="1" applyBorder="1" applyAlignment="1" applyProtection="1">
      <alignment horizontal="right"/>
      <protection locked="0"/>
    </xf>
    <xf numFmtId="4" fontId="31" fillId="24" borderId="44" xfId="0" applyNumberFormat="1" applyFont="1" applyFill="1" applyBorder="1" applyAlignment="1" applyProtection="1">
      <alignment horizontal="right"/>
    </xf>
    <xf numFmtId="4" fontId="31" fillId="24" borderId="42" xfId="0" applyNumberFormat="1" applyFont="1" applyFill="1" applyBorder="1" applyAlignment="1" applyProtection="1">
      <alignment horizontal="right"/>
    </xf>
    <xf numFmtId="4" fontId="32" fillId="25" borderId="43" xfId="0" applyNumberFormat="1" applyFont="1" applyFill="1" applyBorder="1" applyAlignment="1" applyProtection="1">
      <alignment horizontal="right"/>
    </xf>
    <xf numFmtId="4" fontId="31" fillId="26" borderId="42" xfId="0" applyNumberFormat="1" applyFont="1" applyFill="1" applyBorder="1" applyAlignment="1" applyProtection="1">
      <alignment horizontal="right"/>
    </xf>
    <xf numFmtId="4" fontId="31" fillId="26" borderId="43" xfId="0" applyNumberFormat="1" applyFont="1" applyFill="1" applyBorder="1" applyAlignment="1" applyProtection="1">
      <alignment horizontal="right"/>
    </xf>
    <xf numFmtId="4" fontId="32" fillId="0" borderId="42" xfId="0" applyNumberFormat="1" applyFont="1" applyBorder="1" applyAlignment="1" applyProtection="1">
      <alignment horizontal="right"/>
      <protection locked="0"/>
    </xf>
    <xf numFmtId="4" fontId="32" fillId="0" borderId="43" xfId="0" applyNumberFormat="1" applyFont="1" applyFill="1" applyBorder="1" applyAlignment="1" applyProtection="1">
      <alignment horizontal="right"/>
      <protection locked="0"/>
    </xf>
    <xf numFmtId="4" fontId="32" fillId="27" borderId="43" xfId="0" applyNumberFormat="1" applyFont="1" applyFill="1" applyBorder="1" applyAlignment="1" applyProtection="1">
      <alignment horizontal="right"/>
    </xf>
    <xf numFmtId="4" fontId="32" fillId="0" borderId="29" xfId="0" applyNumberFormat="1" applyFont="1" applyFill="1" applyBorder="1" applyAlignment="1" applyProtection="1">
      <alignment horizontal="right"/>
      <protection locked="0"/>
    </xf>
    <xf numFmtId="4" fontId="32" fillId="0" borderId="29" xfId="0" applyNumberFormat="1" applyFont="1" applyBorder="1" applyAlignment="1" applyProtection="1">
      <alignment horizontal="right"/>
      <protection locked="0"/>
    </xf>
    <xf numFmtId="4" fontId="32" fillId="0" borderId="10" xfId="0" applyNumberFormat="1" applyFont="1" applyFill="1" applyBorder="1" applyAlignment="1" applyProtection="1">
      <alignment horizontal="right"/>
      <protection locked="0"/>
    </xf>
    <xf numFmtId="4" fontId="31" fillId="24" borderId="45" xfId="0" applyNumberFormat="1" applyFont="1" applyFill="1" applyBorder="1" applyAlignment="1" applyProtection="1">
      <alignment horizontal="right"/>
    </xf>
    <xf numFmtId="4" fontId="31" fillId="24" borderId="15" xfId="0" applyNumberFormat="1" applyFont="1" applyFill="1" applyBorder="1" applyAlignment="1" applyProtection="1">
      <alignment horizontal="right"/>
    </xf>
    <xf numFmtId="4" fontId="31" fillId="24" borderId="21" xfId="0" applyNumberFormat="1" applyFont="1" applyFill="1" applyBorder="1" applyAlignment="1" applyProtection="1">
      <alignment horizontal="right"/>
    </xf>
    <xf numFmtId="4" fontId="31" fillId="28" borderId="21" xfId="0" applyNumberFormat="1" applyFont="1" applyFill="1" applyBorder="1" applyAlignment="1" applyProtection="1">
      <alignment horizontal="right"/>
    </xf>
    <xf numFmtId="4" fontId="32" fillId="0" borderId="17" xfId="0" applyNumberFormat="1" applyFont="1" applyBorder="1" applyAlignment="1" applyProtection="1">
      <alignment horizontal="right"/>
      <protection locked="0"/>
    </xf>
    <xf numFmtId="4" fontId="32" fillId="0" borderId="21" xfId="0" applyNumberFormat="1" applyFont="1" applyBorder="1" applyAlignment="1" applyProtection="1">
      <alignment horizontal="right"/>
      <protection locked="0"/>
    </xf>
    <xf numFmtId="4" fontId="32" fillId="0" borderId="21" xfId="0" applyNumberFormat="1" applyFont="1" applyFill="1" applyBorder="1" applyAlignment="1" applyProtection="1">
      <alignment horizontal="right"/>
      <protection locked="0"/>
    </xf>
    <xf numFmtId="4" fontId="32" fillId="25" borderId="17" xfId="0" applyNumberFormat="1" applyFont="1" applyFill="1" applyBorder="1" applyAlignment="1" applyProtection="1">
      <alignment horizontal="right"/>
    </xf>
    <xf numFmtId="4" fontId="32" fillId="25" borderId="21" xfId="0" applyNumberFormat="1" applyFont="1" applyFill="1" applyBorder="1" applyAlignment="1" applyProtection="1">
      <alignment horizontal="right"/>
    </xf>
    <xf numFmtId="4" fontId="31" fillId="24" borderId="17" xfId="0" applyNumberFormat="1" applyFont="1" applyFill="1" applyBorder="1" applyAlignment="1" applyProtection="1">
      <alignment horizontal="right"/>
    </xf>
    <xf numFmtId="4" fontId="32" fillId="0" borderId="10" xfId="0" applyNumberFormat="1" applyFont="1" applyBorder="1" applyAlignment="1" applyProtection="1">
      <alignment horizontal="right"/>
      <protection locked="0"/>
    </xf>
    <xf numFmtId="4" fontId="31" fillId="24" borderId="46" xfId="0" applyNumberFormat="1" applyFont="1" applyFill="1" applyBorder="1" applyAlignment="1" applyProtection="1">
      <alignment horizontal="right"/>
    </xf>
    <xf numFmtId="4" fontId="31" fillId="24" borderId="47" xfId="0" applyNumberFormat="1" applyFont="1" applyFill="1" applyBorder="1" applyAlignment="1" applyProtection="1">
      <alignment horizontal="right"/>
    </xf>
    <xf numFmtId="4" fontId="31" fillId="24" borderId="48" xfId="0" applyNumberFormat="1" applyFont="1" applyFill="1" applyBorder="1" applyAlignment="1" applyProtection="1">
      <alignment horizontal="right"/>
    </xf>
    <xf numFmtId="4" fontId="31" fillId="24" borderId="49" xfId="0" applyNumberFormat="1" applyFont="1" applyFill="1" applyBorder="1" applyAlignment="1" applyProtection="1">
      <alignment horizontal="right"/>
    </xf>
    <xf numFmtId="4" fontId="31" fillId="24" borderId="12" xfId="0" applyNumberFormat="1" applyFont="1" applyFill="1" applyBorder="1" applyAlignment="1" applyProtection="1">
      <alignment horizontal="right"/>
    </xf>
    <xf numFmtId="4" fontId="32" fillId="0" borderId="12" xfId="0" applyNumberFormat="1" applyFont="1" applyBorder="1" applyAlignment="1" applyProtection="1">
      <alignment horizontal="right"/>
      <protection locked="0"/>
    </xf>
    <xf numFmtId="4" fontId="31" fillId="24" borderId="13" xfId="0" applyNumberFormat="1" applyFont="1" applyFill="1" applyBorder="1" applyAlignment="1" applyProtection="1">
      <alignment horizontal="right"/>
    </xf>
    <xf numFmtId="4" fontId="32" fillId="0" borderId="13" xfId="0" applyNumberFormat="1" applyFont="1" applyBorder="1" applyAlignment="1" applyProtection="1">
      <alignment horizontal="right"/>
      <protection locked="0"/>
    </xf>
    <xf numFmtId="4" fontId="32" fillId="0" borderId="26" xfId="0" applyNumberFormat="1" applyFont="1" applyBorder="1" applyAlignment="1" applyProtection="1">
      <alignment horizontal="right"/>
      <protection locked="0"/>
    </xf>
    <xf numFmtId="4" fontId="32" fillId="0" borderId="50" xfId="0" applyNumberFormat="1" applyFont="1" applyBorder="1" applyAlignment="1" applyProtection="1">
      <alignment horizontal="right"/>
      <protection locked="0"/>
    </xf>
    <xf numFmtId="4" fontId="32" fillId="0" borderId="19" xfId="0" applyNumberFormat="1" applyFont="1" applyBorder="1" applyAlignment="1" applyProtection="1">
      <alignment horizontal="right"/>
      <protection locked="0"/>
    </xf>
    <xf numFmtId="4" fontId="32" fillId="0" borderId="4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0" fillId="0" borderId="52" xfId="0" applyBorder="1" applyAlignment="1" applyProtection="1">
      <alignment horizontal="center"/>
      <protection locked="0"/>
    </xf>
    <xf numFmtId="0" fontId="7" fillId="0" borderId="5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/>
      <protection locked="0"/>
    </xf>
    <xf numFmtId="49" fontId="8" fillId="0" borderId="5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I150"/>
  <sheetViews>
    <sheetView tabSelected="1" workbookViewId="0"/>
  </sheetViews>
  <sheetFormatPr defaultRowHeight="15" x14ac:dyDescent="0.2"/>
  <cols>
    <col min="1" max="1" width="0.85546875" style="2" customWidth="1"/>
    <col min="2" max="2" width="68.28515625" style="46" customWidth="1"/>
    <col min="3" max="3" width="7.42578125" style="46" customWidth="1"/>
    <col min="4" max="4" width="8.28515625" style="46" customWidth="1"/>
    <col min="5" max="6" width="17.7109375" style="46" customWidth="1"/>
    <col min="7" max="8" width="17.7109375" style="44" customWidth="1"/>
    <col min="9" max="9" width="0.85546875" style="2" customWidth="1"/>
    <col min="10" max="16384" width="9.140625" style="2"/>
  </cols>
  <sheetData>
    <row r="1" spans="2:8" ht="4.9000000000000004" customHeight="1" x14ac:dyDescent="0.2"/>
    <row r="2" spans="2:8" ht="16.5" thickBot="1" x14ac:dyDescent="0.3">
      <c r="B2" s="123" t="s">
        <v>0</v>
      </c>
      <c r="C2" s="124"/>
      <c r="D2" s="124"/>
      <c r="E2" s="124"/>
      <c r="F2" s="124"/>
      <c r="G2" s="125"/>
      <c r="H2" s="1" t="s">
        <v>1</v>
      </c>
    </row>
    <row r="3" spans="2:8" x14ac:dyDescent="0.2">
      <c r="B3" s="3"/>
      <c r="C3" s="3"/>
      <c r="D3" s="3"/>
      <c r="E3" s="3"/>
      <c r="F3" s="3"/>
      <c r="G3" s="78" t="s">
        <v>265</v>
      </c>
      <c r="H3" s="79" t="s">
        <v>2</v>
      </c>
    </row>
    <row r="4" spans="2:8" x14ac:dyDescent="0.2">
      <c r="B4" s="5"/>
      <c r="C4" s="129" t="s">
        <v>287</v>
      </c>
      <c r="D4" s="129"/>
      <c r="E4" s="129"/>
      <c r="F4" s="4"/>
      <c r="G4" s="78" t="s">
        <v>266</v>
      </c>
      <c r="H4" s="81">
        <v>42736</v>
      </c>
    </row>
    <row r="5" spans="2:8" ht="24" customHeight="1" x14ac:dyDescent="0.2">
      <c r="B5" s="6" t="s">
        <v>158</v>
      </c>
      <c r="C5" s="130" t="s">
        <v>286</v>
      </c>
      <c r="D5" s="130"/>
      <c r="E5" s="130"/>
      <c r="F5" s="130"/>
      <c r="G5" s="78" t="s">
        <v>269</v>
      </c>
      <c r="H5" s="82" t="s">
        <v>293</v>
      </c>
    </row>
    <row r="6" spans="2:8" ht="16.5" customHeight="1" x14ac:dyDescent="0.2">
      <c r="B6" s="6" t="s">
        <v>159</v>
      </c>
      <c r="C6" s="131"/>
      <c r="D6" s="131"/>
      <c r="E6" s="131"/>
      <c r="F6" s="131"/>
      <c r="G6" s="78" t="s">
        <v>267</v>
      </c>
      <c r="H6" s="82" t="s">
        <v>290</v>
      </c>
    </row>
    <row r="7" spans="2:8" ht="18.75" customHeight="1" x14ac:dyDescent="0.2">
      <c r="B7" s="6" t="s">
        <v>160</v>
      </c>
      <c r="C7" s="132" t="s">
        <v>288</v>
      </c>
      <c r="D7" s="132"/>
      <c r="E7" s="132"/>
      <c r="F7" s="132"/>
      <c r="G7" s="78" t="s">
        <v>268</v>
      </c>
      <c r="H7" s="83" t="s">
        <v>291</v>
      </c>
    </row>
    <row r="8" spans="2:8" ht="16.5" customHeight="1" x14ac:dyDescent="0.2">
      <c r="B8" s="6" t="s">
        <v>3</v>
      </c>
      <c r="C8"/>
      <c r="D8" s="7"/>
      <c r="E8" s="8"/>
      <c r="F8" s="8"/>
      <c r="G8" s="78" t="s">
        <v>269</v>
      </c>
      <c r="H8" s="82" t="s">
        <v>289</v>
      </c>
    </row>
    <row r="9" spans="2:8" ht="15.75" customHeight="1" x14ac:dyDescent="0.2">
      <c r="B9" s="6" t="s">
        <v>161</v>
      </c>
      <c r="C9" s="142"/>
      <c r="D9" s="142"/>
      <c r="E9" s="142"/>
      <c r="F9" s="142"/>
      <c r="G9" s="78" t="s">
        <v>270</v>
      </c>
      <c r="H9" s="82" t="s">
        <v>292</v>
      </c>
    </row>
    <row r="10" spans="2:8" ht="13.5" customHeight="1" x14ac:dyDescent="0.2">
      <c r="B10" s="10" t="s">
        <v>4</v>
      </c>
      <c r="C10"/>
      <c r="D10" s="7"/>
      <c r="E10" s="11"/>
      <c r="F10" s="11"/>
      <c r="G10" s="78"/>
      <c r="H10" s="83"/>
    </row>
    <row r="11" spans="2:8" ht="13.5" customHeight="1" thickBot="1" x14ac:dyDescent="0.25">
      <c r="B11" s="5" t="s">
        <v>5</v>
      </c>
      <c r="C11"/>
      <c r="D11" s="7"/>
      <c r="E11" s="11"/>
      <c r="F11" s="11"/>
      <c r="G11" s="78" t="s">
        <v>271</v>
      </c>
      <c r="H11" s="12">
        <v>383</v>
      </c>
    </row>
    <row r="12" spans="2:8" ht="9" customHeight="1" x14ac:dyDescent="0.2">
      <c r="B12" s="11"/>
      <c r="C12" s="11"/>
      <c r="D12" s="11"/>
      <c r="E12" s="11"/>
      <c r="F12" s="11"/>
      <c r="G12" s="11"/>
      <c r="H12" s="11"/>
    </row>
    <row r="13" spans="2:8" s="4" customFormat="1" ht="11.1" customHeight="1" x14ac:dyDescent="0.2">
      <c r="B13" s="136" t="s">
        <v>6</v>
      </c>
      <c r="C13" s="133" t="s">
        <v>276</v>
      </c>
      <c r="D13" s="126" t="s">
        <v>279</v>
      </c>
      <c r="E13" s="126" t="s">
        <v>277</v>
      </c>
      <c r="F13" s="139" t="s">
        <v>281</v>
      </c>
      <c r="G13" s="139" t="s">
        <v>278</v>
      </c>
      <c r="H13" s="146" t="s">
        <v>7</v>
      </c>
    </row>
    <row r="14" spans="2:8" s="4" customFormat="1" ht="12" customHeight="1" x14ac:dyDescent="0.2">
      <c r="B14" s="137"/>
      <c r="C14" s="134"/>
      <c r="D14" s="127"/>
      <c r="E14" s="127"/>
      <c r="F14" s="140"/>
      <c r="G14" s="140"/>
      <c r="H14" s="147"/>
    </row>
    <row r="15" spans="2:8" s="4" customFormat="1" ht="11.25" customHeight="1" x14ac:dyDescent="0.2">
      <c r="B15" s="138"/>
      <c r="C15" s="135"/>
      <c r="D15" s="128"/>
      <c r="E15" s="128"/>
      <c r="F15" s="141"/>
      <c r="G15" s="141"/>
      <c r="H15" s="148"/>
    </row>
    <row r="16" spans="2:8" s="4" customFormat="1" ht="12" thickBot="1" x14ac:dyDescent="0.25">
      <c r="B16" s="40">
        <v>1</v>
      </c>
      <c r="C16" s="14">
        <v>2</v>
      </c>
      <c r="D16" s="14">
        <v>3</v>
      </c>
      <c r="E16" s="15">
        <v>4</v>
      </c>
      <c r="F16" s="15">
        <v>5</v>
      </c>
      <c r="G16" s="13" t="s">
        <v>8</v>
      </c>
      <c r="H16" s="37" t="s">
        <v>9</v>
      </c>
    </row>
    <row r="17" spans="2:8" s="4" customFormat="1" ht="17.25" customHeight="1" x14ac:dyDescent="0.2">
      <c r="B17" s="59" t="s">
        <v>173</v>
      </c>
      <c r="C17" s="16" t="s">
        <v>10</v>
      </c>
      <c r="D17" s="17" t="s">
        <v>11</v>
      </c>
      <c r="E17" s="84">
        <f>ROUND(E18+E19+E20+E21+E24+E30+E35,2)</f>
        <v>50514860.329999998</v>
      </c>
      <c r="F17" s="84">
        <f>ROUND(F18+F19+F20+F21+F24+F30+F35,2)</f>
        <v>738697716.12</v>
      </c>
      <c r="G17" s="84">
        <f>ROUND(G18+G19+G20+G21+G24+G30+G35,2)</f>
        <v>211393957.27000001</v>
      </c>
      <c r="H17" s="85">
        <f t="shared" ref="H17:H35" si="0">ROUND(SUM(E17:G17),2)</f>
        <v>1000606533.72</v>
      </c>
    </row>
    <row r="18" spans="2:8" s="4" customFormat="1" ht="16.5" customHeight="1" x14ac:dyDescent="0.2">
      <c r="B18" s="53" t="s">
        <v>169</v>
      </c>
      <c r="C18" s="18" t="s">
        <v>12</v>
      </c>
      <c r="D18" s="19" t="s">
        <v>13</v>
      </c>
      <c r="E18" s="86"/>
      <c r="F18" s="96"/>
      <c r="G18" s="88">
        <v>8970925.0899999999</v>
      </c>
      <c r="H18" s="89">
        <f t="shared" si="0"/>
        <v>8970925.0899999999</v>
      </c>
    </row>
    <row r="19" spans="2:8" s="4" customFormat="1" ht="18" customHeight="1" x14ac:dyDescent="0.2">
      <c r="B19" s="53" t="s">
        <v>170</v>
      </c>
      <c r="C19" s="18" t="s">
        <v>14</v>
      </c>
      <c r="D19" s="19" t="s">
        <v>15</v>
      </c>
      <c r="E19" s="86"/>
      <c r="F19" s="95">
        <v>735398490</v>
      </c>
      <c r="G19" s="88">
        <v>199997235.88</v>
      </c>
      <c r="H19" s="89">
        <f t="shared" si="0"/>
        <v>935395725.88</v>
      </c>
    </row>
    <row r="20" spans="2:8" s="4" customFormat="1" ht="17.25" customHeight="1" x14ac:dyDescent="0.2">
      <c r="B20" s="53" t="s">
        <v>171</v>
      </c>
      <c r="C20" s="18" t="s">
        <v>16</v>
      </c>
      <c r="D20" s="19" t="s">
        <v>17</v>
      </c>
      <c r="E20" s="86"/>
      <c r="F20" s="96"/>
      <c r="G20" s="88">
        <v>390128.94</v>
      </c>
      <c r="H20" s="89">
        <f t="shared" si="0"/>
        <v>390128.94</v>
      </c>
    </row>
    <row r="21" spans="2:8" s="4" customFormat="1" ht="18" customHeight="1" x14ac:dyDescent="0.2">
      <c r="B21" s="53" t="s">
        <v>172</v>
      </c>
      <c r="C21" s="18" t="s">
        <v>18</v>
      </c>
      <c r="D21" s="19" t="s">
        <v>19</v>
      </c>
      <c r="E21" s="90">
        <f>ROUND(SUM(E22:E23),2)</f>
        <v>0</v>
      </c>
      <c r="F21" s="90">
        <f>ROUND(SUM(F22:F23),2)</f>
        <v>0</v>
      </c>
      <c r="G21" s="90">
        <f>ROUND(SUM(G22:G23),2)</f>
        <v>0</v>
      </c>
      <c r="H21" s="89">
        <f t="shared" si="0"/>
        <v>0</v>
      </c>
    </row>
    <row r="22" spans="2:8" s="4" customFormat="1" ht="24" customHeight="1" x14ac:dyDescent="0.2">
      <c r="B22" s="55" t="s">
        <v>162</v>
      </c>
      <c r="C22" s="23" t="s">
        <v>20</v>
      </c>
      <c r="D22" s="19" t="s">
        <v>21</v>
      </c>
      <c r="E22" s="91"/>
      <c r="F22" s="96"/>
      <c r="G22" s="88"/>
      <c r="H22" s="89">
        <f t="shared" si="0"/>
        <v>0</v>
      </c>
    </row>
    <row r="23" spans="2:8" s="4" customFormat="1" ht="16.5" customHeight="1" x14ac:dyDescent="0.2">
      <c r="B23" s="55" t="s">
        <v>163</v>
      </c>
      <c r="C23" s="18" t="s">
        <v>22</v>
      </c>
      <c r="D23" s="19" t="s">
        <v>23</v>
      </c>
      <c r="E23" s="86"/>
      <c r="F23" s="96"/>
      <c r="G23" s="88"/>
      <c r="H23" s="89">
        <f t="shared" si="0"/>
        <v>0</v>
      </c>
    </row>
    <row r="24" spans="2:8" s="4" customFormat="1" ht="16.5" customHeight="1" x14ac:dyDescent="0.2">
      <c r="B24" s="58" t="s">
        <v>174</v>
      </c>
      <c r="C24" s="18" t="s">
        <v>24</v>
      </c>
      <c r="D24" s="19" t="s">
        <v>25</v>
      </c>
      <c r="E24" s="122"/>
      <c r="F24" s="122">
        <v>3299226.12</v>
      </c>
      <c r="G24" s="122">
        <v>-27566.11</v>
      </c>
      <c r="H24" s="89">
        <f t="shared" si="0"/>
        <v>3271660.01</v>
      </c>
    </row>
    <row r="25" spans="2:8" s="4" customFormat="1" ht="17.25" customHeight="1" x14ac:dyDescent="0.2">
      <c r="B25" s="55" t="s">
        <v>164</v>
      </c>
      <c r="C25" s="23" t="s">
        <v>26</v>
      </c>
      <c r="D25" s="19" t="s">
        <v>27</v>
      </c>
      <c r="E25" s="87"/>
      <c r="F25" s="87"/>
      <c r="G25" s="88"/>
      <c r="H25" s="89">
        <f t="shared" si="0"/>
        <v>0</v>
      </c>
    </row>
    <row r="26" spans="2:8" s="4" customFormat="1" ht="16.5" customHeight="1" x14ac:dyDescent="0.2">
      <c r="B26" s="55" t="s">
        <v>165</v>
      </c>
      <c r="C26" s="18" t="s">
        <v>28</v>
      </c>
      <c r="D26" s="19" t="s">
        <v>29</v>
      </c>
      <c r="E26" s="92">
        <f>ROUND(E27+E28,2)</f>
        <v>0</v>
      </c>
      <c r="F26" s="93">
        <f>ROUND(F27+F28,2)</f>
        <v>3299226.12</v>
      </c>
      <c r="G26" s="88"/>
      <c r="H26" s="89">
        <f t="shared" si="0"/>
        <v>3299226.12</v>
      </c>
    </row>
    <row r="27" spans="2:8" s="4" customFormat="1" ht="16.5" customHeight="1" x14ac:dyDescent="0.2">
      <c r="B27" s="55" t="s">
        <v>166</v>
      </c>
      <c r="C27" s="23" t="s">
        <v>30</v>
      </c>
      <c r="D27" s="19" t="s">
        <v>29</v>
      </c>
      <c r="E27" s="87"/>
      <c r="F27" s="87">
        <v>3299226.12</v>
      </c>
      <c r="G27" s="88">
        <v>-27566.11</v>
      </c>
      <c r="H27" s="89">
        <f t="shared" si="0"/>
        <v>3271660.01</v>
      </c>
    </row>
    <row r="28" spans="2:8" s="4" customFormat="1" ht="17.25" customHeight="1" x14ac:dyDescent="0.2">
      <c r="B28" s="55" t="s">
        <v>167</v>
      </c>
      <c r="C28" s="18" t="s">
        <v>31</v>
      </c>
      <c r="D28" s="19" t="s">
        <v>29</v>
      </c>
      <c r="E28" s="86"/>
      <c r="F28" s="96"/>
      <c r="G28" s="88"/>
      <c r="H28" s="89">
        <f t="shared" si="0"/>
        <v>0</v>
      </c>
    </row>
    <row r="29" spans="2:8" s="4" customFormat="1" ht="16.5" customHeight="1" x14ac:dyDescent="0.2">
      <c r="B29" s="55" t="s">
        <v>168</v>
      </c>
      <c r="C29" s="18" t="s">
        <v>32</v>
      </c>
      <c r="D29" s="19" t="s">
        <v>33</v>
      </c>
      <c r="E29" s="94"/>
      <c r="F29" s="87"/>
      <c r="G29" s="88"/>
      <c r="H29" s="89">
        <f t="shared" si="0"/>
        <v>0</v>
      </c>
    </row>
    <row r="30" spans="2:8" s="4" customFormat="1" ht="17.25" customHeight="1" x14ac:dyDescent="0.2">
      <c r="B30" s="60" t="s">
        <v>175</v>
      </c>
      <c r="C30" s="18" t="s">
        <v>11</v>
      </c>
      <c r="D30" s="24" t="s">
        <v>34</v>
      </c>
      <c r="E30" s="90">
        <f>ROUND(SUM(E31:E34),2)</f>
        <v>50514860.329999998</v>
      </c>
      <c r="F30" s="90">
        <f>ROUND(SUM(F31:F34),2)</f>
        <v>0</v>
      </c>
      <c r="G30" s="90">
        <f>ROUND(SUM(G31:G34),2)</f>
        <v>2063233.47</v>
      </c>
      <c r="H30" s="89">
        <f t="shared" si="0"/>
        <v>52578093.799999997</v>
      </c>
    </row>
    <row r="31" spans="2:8" s="4" customFormat="1" ht="18" customHeight="1" x14ac:dyDescent="0.2">
      <c r="B31" s="54" t="s">
        <v>282</v>
      </c>
      <c r="C31" s="23" t="s">
        <v>35</v>
      </c>
      <c r="D31" s="19" t="s">
        <v>34</v>
      </c>
      <c r="E31" s="95">
        <v>50514860.329999998</v>
      </c>
      <c r="F31" s="87"/>
      <c r="G31" s="88"/>
      <c r="H31" s="89">
        <f t="shared" si="0"/>
        <v>50514860.329999998</v>
      </c>
    </row>
    <row r="32" spans="2:8" s="4" customFormat="1" ht="17.25" customHeight="1" x14ac:dyDescent="0.2">
      <c r="B32" s="61" t="s">
        <v>280</v>
      </c>
      <c r="C32" s="23" t="s">
        <v>36</v>
      </c>
      <c r="D32" s="19" t="s">
        <v>34</v>
      </c>
      <c r="E32" s="87"/>
      <c r="F32" s="87"/>
      <c r="G32" s="88"/>
      <c r="H32" s="89">
        <f t="shared" si="0"/>
        <v>0</v>
      </c>
    </row>
    <row r="33" spans="2:8" s="4" customFormat="1" ht="18.75" customHeight="1" x14ac:dyDescent="0.2">
      <c r="B33" s="61" t="s">
        <v>283</v>
      </c>
      <c r="C33" s="23" t="s">
        <v>37</v>
      </c>
      <c r="D33" s="19" t="s">
        <v>34</v>
      </c>
      <c r="E33" s="96"/>
      <c r="F33" s="96"/>
      <c r="G33" s="88"/>
      <c r="H33" s="89">
        <f t="shared" si="0"/>
        <v>0</v>
      </c>
    </row>
    <row r="34" spans="2:8" s="4" customFormat="1" ht="18.75" customHeight="1" x14ac:dyDescent="0.2">
      <c r="B34" s="54" t="s">
        <v>177</v>
      </c>
      <c r="C34" s="23" t="s">
        <v>38</v>
      </c>
      <c r="D34" s="19" t="s">
        <v>34</v>
      </c>
      <c r="E34" s="95"/>
      <c r="F34" s="87"/>
      <c r="G34" s="88">
        <v>2063233.47</v>
      </c>
      <c r="H34" s="89">
        <f t="shared" si="0"/>
        <v>2063233.47</v>
      </c>
    </row>
    <row r="35" spans="2:8" s="4" customFormat="1" ht="16.5" customHeight="1" thickBot="1" x14ac:dyDescent="0.25">
      <c r="B35" s="56" t="s">
        <v>176</v>
      </c>
      <c r="C35" s="31" t="s">
        <v>39</v>
      </c>
      <c r="D35" s="33" t="s">
        <v>11</v>
      </c>
      <c r="E35" s="97"/>
      <c r="F35" s="98"/>
      <c r="G35" s="99"/>
      <c r="H35" s="100">
        <f t="shared" si="0"/>
        <v>0</v>
      </c>
    </row>
    <row r="36" spans="2:8" s="4" customFormat="1" ht="15" customHeight="1" x14ac:dyDescent="0.2">
      <c r="B36" s="25"/>
      <c r="C36" s="26"/>
      <c r="D36" s="26"/>
      <c r="E36" s="26"/>
      <c r="F36" s="26"/>
      <c r="G36" s="26"/>
      <c r="H36" s="26" t="s">
        <v>40</v>
      </c>
    </row>
    <row r="37" spans="2:8" s="4" customFormat="1" ht="11.1" customHeight="1" x14ac:dyDescent="0.2">
      <c r="B37" s="136" t="s">
        <v>6</v>
      </c>
      <c r="C37" s="133" t="s">
        <v>276</v>
      </c>
      <c r="D37" s="126" t="s">
        <v>279</v>
      </c>
      <c r="E37" s="126" t="s">
        <v>277</v>
      </c>
      <c r="F37" s="139" t="s">
        <v>281</v>
      </c>
      <c r="G37" s="139" t="s">
        <v>278</v>
      </c>
      <c r="H37" s="146" t="s">
        <v>7</v>
      </c>
    </row>
    <row r="38" spans="2:8" s="4" customFormat="1" ht="11.1" customHeight="1" x14ac:dyDescent="0.2">
      <c r="B38" s="137"/>
      <c r="C38" s="134"/>
      <c r="D38" s="127"/>
      <c r="E38" s="127"/>
      <c r="F38" s="140"/>
      <c r="G38" s="140"/>
      <c r="H38" s="147"/>
    </row>
    <row r="39" spans="2:8" s="4" customFormat="1" ht="11.1" customHeight="1" x14ac:dyDescent="0.2">
      <c r="B39" s="138"/>
      <c r="C39" s="135"/>
      <c r="D39" s="128"/>
      <c r="E39" s="128"/>
      <c r="F39" s="141"/>
      <c r="G39" s="141"/>
      <c r="H39" s="148"/>
    </row>
    <row r="40" spans="2:8" s="4" customFormat="1" ht="11.1" customHeight="1" thickBot="1" x14ac:dyDescent="0.25">
      <c r="B40" s="40">
        <v>1</v>
      </c>
      <c r="C40" s="14">
        <v>2</v>
      </c>
      <c r="D40" s="14">
        <v>3</v>
      </c>
      <c r="E40" s="15">
        <v>4</v>
      </c>
      <c r="F40" s="15">
        <v>5</v>
      </c>
      <c r="G40" s="13" t="s">
        <v>8</v>
      </c>
      <c r="H40" s="37" t="s">
        <v>9</v>
      </c>
    </row>
    <row r="41" spans="2:8" s="4" customFormat="1" ht="28.5" customHeight="1" x14ac:dyDescent="0.2">
      <c r="B41" s="59" t="s">
        <v>202</v>
      </c>
      <c r="C41" s="16" t="s">
        <v>19</v>
      </c>
      <c r="D41" s="27" t="s">
        <v>41</v>
      </c>
      <c r="E41" s="101">
        <f>ROUND(E42+E46+E53+E56+E59+E62+E65+E71+E75,2)</f>
        <v>36984578.130000003</v>
      </c>
      <c r="F41" s="101">
        <f>ROUND(F42+F46+F53+F56+F59+F62+F65+F71+F75,2)</f>
        <v>760439299.89999998</v>
      </c>
      <c r="G41" s="101">
        <f>ROUND(G42+G46+G53+G56+G59+G62+G65+G71+G75,2)</f>
        <v>210447744.61000001</v>
      </c>
      <c r="H41" s="85">
        <f t="shared" ref="H41:H65" si="1">ROUND(SUM(E41:G41),2)</f>
        <v>1007871622.64</v>
      </c>
    </row>
    <row r="42" spans="2:8" s="4" customFormat="1" ht="16.5" customHeight="1" x14ac:dyDescent="0.2">
      <c r="B42" s="58" t="s">
        <v>178</v>
      </c>
      <c r="C42" s="18" t="s">
        <v>42</v>
      </c>
      <c r="D42" s="28" t="s">
        <v>43</v>
      </c>
      <c r="E42" s="102">
        <f>ROUND(SUM(E43:E45),2)</f>
        <v>656205.5</v>
      </c>
      <c r="F42" s="102">
        <f>ROUND(SUM(F43:F45),2)</f>
        <v>583171010.79999995</v>
      </c>
      <c r="G42" s="103">
        <f>ROUND(SUM(G43:G45),2)</f>
        <v>154531761.27000001</v>
      </c>
      <c r="H42" s="89">
        <f t="shared" si="1"/>
        <v>738358977.57000005</v>
      </c>
    </row>
    <row r="43" spans="2:8" s="4" customFormat="1" ht="16.5" customHeight="1" x14ac:dyDescent="0.2">
      <c r="B43" s="55" t="s">
        <v>179</v>
      </c>
      <c r="C43" s="23" t="s">
        <v>44</v>
      </c>
      <c r="D43" s="28" t="s">
        <v>45</v>
      </c>
      <c r="E43" s="104">
        <v>322910</v>
      </c>
      <c r="F43" s="104">
        <v>453533111.56</v>
      </c>
      <c r="G43" s="88">
        <v>119338641.36</v>
      </c>
      <c r="H43" s="89">
        <f t="shared" si="1"/>
        <v>573194662.91999996</v>
      </c>
    </row>
    <row r="44" spans="2:8" s="4" customFormat="1" ht="18" customHeight="1" x14ac:dyDescent="0.2">
      <c r="B44" s="55" t="s">
        <v>180</v>
      </c>
      <c r="C44" s="18" t="s">
        <v>46</v>
      </c>
      <c r="D44" s="28" t="s">
        <v>47</v>
      </c>
      <c r="E44" s="105">
        <v>236425.5</v>
      </c>
      <c r="F44" s="105">
        <v>611912.93999999994</v>
      </c>
      <c r="G44" s="106">
        <v>2949188.85</v>
      </c>
      <c r="H44" s="89">
        <f t="shared" si="1"/>
        <v>3797527.29</v>
      </c>
    </row>
    <row r="45" spans="2:8" s="4" customFormat="1" ht="18" customHeight="1" x14ac:dyDescent="0.2">
      <c r="B45" s="55" t="s">
        <v>181</v>
      </c>
      <c r="C45" s="18" t="s">
        <v>48</v>
      </c>
      <c r="D45" s="28" t="s">
        <v>49</v>
      </c>
      <c r="E45" s="105">
        <v>96870</v>
      </c>
      <c r="F45" s="105">
        <v>129025986.3</v>
      </c>
      <c r="G45" s="106">
        <v>32243931.059999999</v>
      </c>
      <c r="H45" s="89">
        <f t="shared" si="1"/>
        <v>161366787.36000001</v>
      </c>
    </row>
    <row r="46" spans="2:8" s="4" customFormat="1" ht="18" customHeight="1" x14ac:dyDescent="0.2">
      <c r="B46" s="58" t="s">
        <v>182</v>
      </c>
      <c r="C46" s="18" t="s">
        <v>25</v>
      </c>
      <c r="D46" s="28" t="s">
        <v>50</v>
      </c>
      <c r="E46" s="102">
        <f>ROUND(SUM(E47:E52),2)</f>
        <v>33217665.25</v>
      </c>
      <c r="F46" s="102">
        <f>ROUND(SUM(F47:F52),2)</f>
        <v>74162663.579999998</v>
      </c>
      <c r="G46" s="102">
        <f>ROUND(SUM(G47:G52),2)</f>
        <v>40005758.560000002</v>
      </c>
      <c r="H46" s="89">
        <f t="shared" si="1"/>
        <v>147386087.38999999</v>
      </c>
    </row>
    <row r="47" spans="2:8" s="4" customFormat="1" ht="18" customHeight="1" x14ac:dyDescent="0.2">
      <c r="B47" s="55" t="s">
        <v>183</v>
      </c>
      <c r="C47" s="23" t="s">
        <v>27</v>
      </c>
      <c r="D47" s="28" t="s">
        <v>51</v>
      </c>
      <c r="E47" s="104"/>
      <c r="F47" s="104">
        <v>2509628.6</v>
      </c>
      <c r="G47" s="88">
        <v>1028903.68</v>
      </c>
      <c r="H47" s="89">
        <f t="shared" si="1"/>
        <v>3538532.28</v>
      </c>
    </row>
    <row r="48" spans="2:8" s="4" customFormat="1" ht="18" customHeight="1" x14ac:dyDescent="0.2">
      <c r="B48" s="55" t="s">
        <v>184</v>
      </c>
      <c r="C48" s="18" t="s">
        <v>29</v>
      </c>
      <c r="D48" s="28" t="s">
        <v>52</v>
      </c>
      <c r="E48" s="105">
        <v>72000</v>
      </c>
      <c r="F48" s="105">
        <v>86973</v>
      </c>
      <c r="G48" s="106">
        <v>14000</v>
      </c>
      <c r="H48" s="89">
        <f t="shared" si="1"/>
        <v>172973</v>
      </c>
    </row>
    <row r="49" spans="2:8" s="4" customFormat="1" ht="18" customHeight="1" x14ac:dyDescent="0.2">
      <c r="B49" s="55" t="s">
        <v>185</v>
      </c>
      <c r="C49" s="18" t="s">
        <v>33</v>
      </c>
      <c r="D49" s="28" t="s">
        <v>53</v>
      </c>
      <c r="E49" s="105"/>
      <c r="F49" s="105">
        <v>28786834.670000002</v>
      </c>
      <c r="G49" s="106">
        <v>16041975.640000001</v>
      </c>
      <c r="H49" s="89">
        <f t="shared" si="1"/>
        <v>44828810.310000002</v>
      </c>
    </row>
    <row r="50" spans="2:8" s="4" customFormat="1" ht="18" customHeight="1" x14ac:dyDescent="0.2">
      <c r="B50" s="55" t="s">
        <v>186</v>
      </c>
      <c r="C50" s="18" t="s">
        <v>54</v>
      </c>
      <c r="D50" s="28" t="s">
        <v>55</v>
      </c>
      <c r="E50" s="105"/>
      <c r="F50" s="105"/>
      <c r="G50" s="106"/>
      <c r="H50" s="89">
        <f t="shared" si="1"/>
        <v>0</v>
      </c>
    </row>
    <row r="51" spans="2:8" s="4" customFormat="1" ht="18" customHeight="1" x14ac:dyDescent="0.2">
      <c r="B51" s="55" t="s">
        <v>187</v>
      </c>
      <c r="C51" s="18" t="s">
        <v>56</v>
      </c>
      <c r="D51" s="28" t="s">
        <v>57</v>
      </c>
      <c r="E51" s="105">
        <v>23731715.25</v>
      </c>
      <c r="F51" s="105">
        <v>17132639.309999999</v>
      </c>
      <c r="G51" s="106">
        <v>5181775.4400000004</v>
      </c>
      <c r="H51" s="89">
        <f t="shared" si="1"/>
        <v>46046130</v>
      </c>
    </row>
    <row r="52" spans="2:8" s="4" customFormat="1" ht="18" customHeight="1" x14ac:dyDescent="0.2">
      <c r="B52" s="55" t="s">
        <v>188</v>
      </c>
      <c r="C52" s="18" t="s">
        <v>58</v>
      </c>
      <c r="D52" s="28" t="s">
        <v>59</v>
      </c>
      <c r="E52" s="105">
        <v>9413950</v>
      </c>
      <c r="F52" s="105">
        <v>25646588</v>
      </c>
      <c r="G52" s="106">
        <v>17739103.800000001</v>
      </c>
      <c r="H52" s="89">
        <f t="shared" si="1"/>
        <v>52799641.799999997</v>
      </c>
    </row>
    <row r="53" spans="2:8" s="4" customFormat="1" ht="18" customHeight="1" x14ac:dyDescent="0.2">
      <c r="B53" s="63" t="s">
        <v>189</v>
      </c>
      <c r="C53" s="21" t="s">
        <v>60</v>
      </c>
      <c r="D53" s="29" t="s">
        <v>61</v>
      </c>
      <c r="E53" s="102">
        <f>ROUND(SUM(E54:E55),2)</f>
        <v>0</v>
      </c>
      <c r="F53" s="102">
        <f>ROUND(SUM(F54:F55),2)</f>
        <v>0</v>
      </c>
      <c r="G53" s="102">
        <f>ROUND(SUM(G54:G55),2)</f>
        <v>0</v>
      </c>
      <c r="H53" s="89">
        <f t="shared" si="1"/>
        <v>0</v>
      </c>
    </row>
    <row r="54" spans="2:8" s="4" customFormat="1" ht="18" customHeight="1" x14ac:dyDescent="0.2">
      <c r="B54" s="61" t="s">
        <v>190</v>
      </c>
      <c r="C54" s="18" t="s">
        <v>62</v>
      </c>
      <c r="D54" s="24" t="s">
        <v>63</v>
      </c>
      <c r="E54" s="107"/>
      <c r="F54" s="104"/>
      <c r="G54" s="88"/>
      <c r="H54" s="89">
        <f t="shared" si="1"/>
        <v>0</v>
      </c>
    </row>
    <row r="55" spans="2:8" s="4" customFormat="1" ht="18" customHeight="1" x14ac:dyDescent="0.2">
      <c r="B55" s="55" t="s">
        <v>191</v>
      </c>
      <c r="C55" s="18" t="s">
        <v>64</v>
      </c>
      <c r="D55" s="28" t="s">
        <v>65</v>
      </c>
      <c r="E55" s="108"/>
      <c r="F55" s="105"/>
      <c r="G55" s="106"/>
      <c r="H55" s="89">
        <f t="shared" si="1"/>
        <v>0</v>
      </c>
    </row>
    <row r="56" spans="2:8" s="4" customFormat="1" ht="18" customHeight="1" x14ac:dyDescent="0.2">
      <c r="B56" s="58" t="s">
        <v>192</v>
      </c>
      <c r="C56" s="18" t="s">
        <v>43</v>
      </c>
      <c r="D56" s="28" t="s">
        <v>66</v>
      </c>
      <c r="E56" s="102">
        <f>ROUND(SUM(E57:E58),2)</f>
        <v>0</v>
      </c>
      <c r="F56" s="102">
        <f>ROUND(SUM(F57:F58),2)</f>
        <v>42000</v>
      </c>
      <c r="G56" s="102">
        <f>ROUND(SUM(G57:G58),2)</f>
        <v>0</v>
      </c>
      <c r="H56" s="89">
        <f t="shared" si="1"/>
        <v>42000</v>
      </c>
    </row>
    <row r="57" spans="2:8" s="4" customFormat="1" ht="18" customHeight="1" x14ac:dyDescent="0.2">
      <c r="B57" s="55" t="s">
        <v>193</v>
      </c>
      <c r="C57" s="23" t="s">
        <v>45</v>
      </c>
      <c r="D57" s="28" t="s">
        <v>67</v>
      </c>
      <c r="E57" s="104"/>
      <c r="F57" s="104">
        <v>42000</v>
      </c>
      <c r="G57" s="88"/>
      <c r="H57" s="89">
        <f t="shared" si="1"/>
        <v>42000</v>
      </c>
    </row>
    <row r="58" spans="2:8" s="4" customFormat="1" ht="23.25" customHeight="1" x14ac:dyDescent="0.2">
      <c r="B58" s="62" t="s">
        <v>194</v>
      </c>
      <c r="C58" s="23" t="s">
        <v>47</v>
      </c>
      <c r="D58" s="28" t="s">
        <v>68</v>
      </c>
      <c r="E58" s="104"/>
      <c r="F58" s="104"/>
      <c r="G58" s="88"/>
      <c r="H58" s="89">
        <f t="shared" si="1"/>
        <v>0</v>
      </c>
    </row>
    <row r="59" spans="2:8" s="4" customFormat="1" ht="18" customHeight="1" x14ac:dyDescent="0.2">
      <c r="B59" s="58" t="s">
        <v>195</v>
      </c>
      <c r="C59" s="23" t="s">
        <v>61</v>
      </c>
      <c r="D59" s="28" t="s">
        <v>69</v>
      </c>
      <c r="E59" s="102">
        <f>ROUND(SUM(E60:E61),2)</f>
        <v>0</v>
      </c>
      <c r="F59" s="102">
        <f>ROUND(SUM(F60:F61),2)</f>
        <v>0</v>
      </c>
      <c r="G59" s="102">
        <f>ROUND(SUM(G60:G61),2)</f>
        <v>0</v>
      </c>
      <c r="H59" s="89">
        <f t="shared" si="1"/>
        <v>0</v>
      </c>
    </row>
    <row r="60" spans="2:8" s="4" customFormat="1" ht="22.5" customHeight="1" x14ac:dyDescent="0.2">
      <c r="B60" s="55" t="s">
        <v>196</v>
      </c>
      <c r="C60" s="23" t="s">
        <v>65</v>
      </c>
      <c r="D60" s="28" t="s">
        <v>70</v>
      </c>
      <c r="E60" s="104"/>
      <c r="F60" s="104"/>
      <c r="G60" s="88"/>
      <c r="H60" s="89">
        <f t="shared" si="1"/>
        <v>0</v>
      </c>
    </row>
    <row r="61" spans="2:8" s="4" customFormat="1" ht="18" customHeight="1" x14ac:dyDescent="0.2">
      <c r="B61" s="55" t="s">
        <v>197</v>
      </c>
      <c r="C61" s="18" t="s">
        <v>71</v>
      </c>
      <c r="D61" s="30" t="s">
        <v>72</v>
      </c>
      <c r="E61" s="105"/>
      <c r="F61" s="105"/>
      <c r="G61" s="106"/>
      <c r="H61" s="89">
        <f t="shared" si="1"/>
        <v>0</v>
      </c>
    </row>
    <row r="62" spans="2:8" s="4" customFormat="1" ht="18" customHeight="1" x14ac:dyDescent="0.2">
      <c r="B62" s="58" t="s">
        <v>198</v>
      </c>
      <c r="C62" s="18" t="s">
        <v>66</v>
      </c>
      <c r="D62" s="28" t="s">
        <v>73</v>
      </c>
      <c r="E62" s="109">
        <f>ROUND(SUM(E63:E64),2)</f>
        <v>0</v>
      </c>
      <c r="F62" s="109">
        <f>ROUND(SUM(F63:F64),2)</f>
        <v>870380.83</v>
      </c>
      <c r="G62" s="109">
        <f>ROUND(SUM(G63:G64),2)</f>
        <v>5881.05</v>
      </c>
      <c r="H62" s="89">
        <f t="shared" si="1"/>
        <v>876261.88</v>
      </c>
    </row>
    <row r="63" spans="2:8" s="4" customFormat="1" ht="18" customHeight="1" x14ac:dyDescent="0.2">
      <c r="B63" s="55" t="s">
        <v>199</v>
      </c>
      <c r="C63" s="23" t="s">
        <v>68</v>
      </c>
      <c r="D63" s="28" t="s">
        <v>74</v>
      </c>
      <c r="E63" s="104"/>
      <c r="F63" s="104">
        <v>870380.83</v>
      </c>
      <c r="G63" s="88">
        <v>5881.05</v>
      </c>
      <c r="H63" s="89">
        <f t="shared" si="1"/>
        <v>876261.88</v>
      </c>
    </row>
    <row r="64" spans="2:8" s="4" customFormat="1" ht="24.75" customHeight="1" x14ac:dyDescent="0.2">
      <c r="B64" s="55" t="s">
        <v>201</v>
      </c>
      <c r="C64" s="23" t="s">
        <v>75</v>
      </c>
      <c r="D64" s="28" t="s">
        <v>76</v>
      </c>
      <c r="E64" s="104"/>
      <c r="F64" s="104"/>
      <c r="G64" s="88"/>
      <c r="H64" s="89">
        <f t="shared" si="1"/>
        <v>0</v>
      </c>
    </row>
    <row r="65" spans="2:8" s="4" customFormat="1" ht="18" customHeight="1" thickBot="1" x14ac:dyDescent="0.25">
      <c r="B65" s="64" t="s">
        <v>200</v>
      </c>
      <c r="C65" s="31" t="s">
        <v>69</v>
      </c>
      <c r="D65" s="32" t="s">
        <v>77</v>
      </c>
      <c r="E65" s="110">
        <v>1478420</v>
      </c>
      <c r="F65" s="110">
        <v>58677278.689999998</v>
      </c>
      <c r="G65" s="99">
        <v>811649.47</v>
      </c>
      <c r="H65" s="100">
        <f t="shared" si="1"/>
        <v>60967348.159999996</v>
      </c>
    </row>
    <row r="66" spans="2:8" s="4" customFormat="1" ht="14.25" customHeight="1" x14ac:dyDescent="0.2">
      <c r="B66" s="34"/>
      <c r="C66" s="26"/>
      <c r="D66" s="26"/>
      <c r="E66" s="26"/>
      <c r="F66" s="26"/>
      <c r="G66" s="26"/>
      <c r="H66" s="26" t="s">
        <v>78</v>
      </c>
    </row>
    <row r="67" spans="2:8" s="4" customFormat="1" ht="11.1" customHeight="1" x14ac:dyDescent="0.2">
      <c r="B67" s="136" t="s">
        <v>6</v>
      </c>
      <c r="C67" s="133" t="s">
        <v>276</v>
      </c>
      <c r="D67" s="126" t="s">
        <v>279</v>
      </c>
      <c r="E67" s="126" t="s">
        <v>277</v>
      </c>
      <c r="F67" s="139" t="s">
        <v>281</v>
      </c>
      <c r="G67" s="139" t="s">
        <v>278</v>
      </c>
      <c r="H67" s="146" t="s">
        <v>7</v>
      </c>
    </row>
    <row r="68" spans="2:8" s="4" customFormat="1" ht="11.1" customHeight="1" x14ac:dyDescent="0.2">
      <c r="B68" s="137"/>
      <c r="C68" s="134"/>
      <c r="D68" s="127"/>
      <c r="E68" s="127"/>
      <c r="F68" s="140"/>
      <c r="G68" s="140"/>
      <c r="H68" s="147"/>
    </row>
    <row r="69" spans="2:8" s="4" customFormat="1" ht="11.1" customHeight="1" x14ac:dyDescent="0.2">
      <c r="B69" s="138"/>
      <c r="C69" s="135"/>
      <c r="D69" s="128"/>
      <c r="E69" s="128"/>
      <c r="F69" s="141"/>
      <c r="G69" s="141"/>
      <c r="H69" s="148"/>
    </row>
    <row r="70" spans="2:8" s="4" customFormat="1" ht="11.1" customHeight="1" thickBot="1" x14ac:dyDescent="0.25">
      <c r="B70" s="40">
        <v>1</v>
      </c>
      <c r="C70" s="35">
        <v>2</v>
      </c>
      <c r="D70" s="35">
        <v>3</v>
      </c>
      <c r="E70" s="36">
        <v>4</v>
      </c>
      <c r="F70" s="36">
        <v>5</v>
      </c>
      <c r="G70" s="37" t="s">
        <v>8</v>
      </c>
      <c r="H70" s="37" t="s">
        <v>9</v>
      </c>
    </row>
    <row r="71" spans="2:8" s="4" customFormat="1" ht="18" customHeight="1" x14ac:dyDescent="0.2">
      <c r="B71" s="58" t="s">
        <v>203</v>
      </c>
      <c r="C71" s="23" t="s">
        <v>73</v>
      </c>
      <c r="D71" s="28" t="s">
        <v>79</v>
      </c>
      <c r="E71" s="109">
        <f>ROUND(SUM(E72:E74),2)</f>
        <v>1632287.38</v>
      </c>
      <c r="F71" s="109">
        <f>ROUND(SUM(F72:F74),2)</f>
        <v>42329865.840000004</v>
      </c>
      <c r="G71" s="109">
        <f>ROUND(SUM(G72:G74),2)</f>
        <v>14598865.6</v>
      </c>
      <c r="H71" s="111">
        <f t="shared" ref="H71:H95" si="2">ROUND(SUM(E71:G71),2)</f>
        <v>58561018.82</v>
      </c>
    </row>
    <row r="72" spans="2:8" s="4" customFormat="1" ht="18" customHeight="1" x14ac:dyDescent="0.2">
      <c r="B72" s="55" t="s">
        <v>204</v>
      </c>
      <c r="C72" s="23" t="s">
        <v>80</v>
      </c>
      <c r="D72" s="28" t="s">
        <v>81</v>
      </c>
      <c r="E72" s="104"/>
      <c r="F72" s="104">
        <v>34777633.200000003</v>
      </c>
      <c r="G72" s="88">
        <v>10746986.140000001</v>
      </c>
      <c r="H72" s="111">
        <f t="shared" si="2"/>
        <v>45524619.340000004</v>
      </c>
    </row>
    <row r="73" spans="2:8" s="4" customFormat="1" ht="18" customHeight="1" x14ac:dyDescent="0.2">
      <c r="B73" s="54" t="s">
        <v>205</v>
      </c>
      <c r="C73" s="18" t="s">
        <v>82</v>
      </c>
      <c r="D73" s="28" t="s">
        <v>83</v>
      </c>
      <c r="E73" s="105">
        <v>1632287.38</v>
      </c>
      <c r="F73" s="105">
        <v>7552232.6399999997</v>
      </c>
      <c r="G73" s="106">
        <v>3851879.46</v>
      </c>
      <c r="H73" s="111">
        <f t="shared" si="2"/>
        <v>13036399.48</v>
      </c>
    </row>
    <row r="74" spans="2:8" s="4" customFormat="1" ht="18" customHeight="1" x14ac:dyDescent="0.2">
      <c r="B74" s="61" t="s">
        <v>206</v>
      </c>
      <c r="C74" s="18" t="s">
        <v>84</v>
      </c>
      <c r="D74" s="28" t="s">
        <v>85</v>
      </c>
      <c r="E74" s="105"/>
      <c r="F74" s="105"/>
      <c r="G74" s="106"/>
      <c r="H74" s="111">
        <f t="shared" si="2"/>
        <v>0</v>
      </c>
    </row>
    <row r="75" spans="2:8" s="4" customFormat="1" ht="18" customHeight="1" x14ac:dyDescent="0.2">
      <c r="B75" s="60" t="s">
        <v>207</v>
      </c>
      <c r="C75" s="18" t="s">
        <v>77</v>
      </c>
      <c r="D75" s="28"/>
      <c r="E75" s="105"/>
      <c r="F75" s="105">
        <v>1186100.1599999999</v>
      </c>
      <c r="G75" s="106">
        <v>493828.66</v>
      </c>
      <c r="H75" s="89">
        <f t="shared" si="2"/>
        <v>1679928.82</v>
      </c>
    </row>
    <row r="76" spans="2:8" s="4" customFormat="1" ht="17.25" customHeight="1" x14ac:dyDescent="0.2">
      <c r="B76" s="66" t="s">
        <v>274</v>
      </c>
      <c r="C76" s="18" t="s">
        <v>86</v>
      </c>
      <c r="D76" s="28"/>
      <c r="E76" s="102">
        <f>ROUND(E77-E78+E79,2)</f>
        <v>13530282.199999999</v>
      </c>
      <c r="F76" s="102">
        <f>ROUND(F77-F78+F79,2)</f>
        <v>-12148164.789999999</v>
      </c>
      <c r="G76" s="102">
        <f>ROUND(G77-G78+G79,2)</f>
        <v>2072400.52</v>
      </c>
      <c r="H76" s="112">
        <f t="shared" si="2"/>
        <v>3454517.93</v>
      </c>
    </row>
    <row r="77" spans="2:8" s="4" customFormat="1" ht="18.75" customHeight="1" x14ac:dyDescent="0.2">
      <c r="B77" s="53" t="s">
        <v>87</v>
      </c>
      <c r="C77" s="18" t="s">
        <v>88</v>
      </c>
      <c r="D77" s="28"/>
      <c r="E77" s="102">
        <f>ROUND(E17-E41,2)</f>
        <v>13530282.199999999</v>
      </c>
      <c r="F77" s="102">
        <f>ROUND(F17-F41,2)</f>
        <v>-21741583.780000001</v>
      </c>
      <c r="G77" s="102">
        <f>ROUND(G17-G41,2)</f>
        <v>946212.66</v>
      </c>
      <c r="H77" s="112">
        <f t="shared" si="2"/>
        <v>-7265088.9199999999</v>
      </c>
    </row>
    <row r="78" spans="2:8" s="4" customFormat="1" ht="17.25" customHeight="1" x14ac:dyDescent="0.2">
      <c r="B78" s="53" t="s">
        <v>89</v>
      </c>
      <c r="C78" s="18" t="s">
        <v>90</v>
      </c>
      <c r="D78" s="28"/>
      <c r="E78" s="108"/>
      <c r="F78" s="105"/>
      <c r="G78" s="106">
        <v>525548.96</v>
      </c>
      <c r="H78" s="112">
        <f t="shared" si="2"/>
        <v>525548.96</v>
      </c>
    </row>
    <row r="79" spans="2:8" s="4" customFormat="1" ht="17.25" customHeight="1" x14ac:dyDescent="0.2">
      <c r="B79" s="80" t="s">
        <v>272</v>
      </c>
      <c r="C79" s="18" t="s">
        <v>273</v>
      </c>
      <c r="D79" s="28"/>
      <c r="E79" s="106"/>
      <c r="F79" s="106">
        <v>9593418.9900000002</v>
      </c>
      <c r="G79" s="106">
        <v>1651736.82</v>
      </c>
      <c r="H79" s="112">
        <f t="shared" si="2"/>
        <v>11245155.810000001</v>
      </c>
    </row>
    <row r="80" spans="2:8" s="4" customFormat="1" ht="18" customHeight="1" x14ac:dyDescent="0.2">
      <c r="B80" s="66" t="s">
        <v>275</v>
      </c>
      <c r="C80" s="18" t="s">
        <v>91</v>
      </c>
      <c r="D80" s="28"/>
      <c r="E80" s="102">
        <f>ROUND(E81+E84+E87+E90+E93,2)</f>
        <v>-490031.28</v>
      </c>
      <c r="F80" s="102">
        <f>ROUND(F81+F84+F87+F90+F93,2)</f>
        <v>-11123967.210000001</v>
      </c>
      <c r="G80" s="102">
        <f>ROUND(G81+G84+G87+G90+G93,2)</f>
        <v>1096141.05</v>
      </c>
      <c r="H80" s="112">
        <f t="shared" si="2"/>
        <v>-10517857.439999999</v>
      </c>
    </row>
    <row r="81" spans="2:8" s="4" customFormat="1" ht="18" customHeight="1" x14ac:dyDescent="0.2">
      <c r="B81" s="58" t="s">
        <v>208</v>
      </c>
      <c r="C81" s="18" t="s">
        <v>92</v>
      </c>
      <c r="D81" s="28"/>
      <c r="E81" s="102">
        <f>ROUND(E82-E83,2)</f>
        <v>0</v>
      </c>
      <c r="F81" s="102">
        <f>ROUND(F82-F83,2)</f>
        <v>-11120162.75</v>
      </c>
      <c r="G81" s="102">
        <f>ROUND(G82-G83,2)</f>
        <v>1507653.66</v>
      </c>
      <c r="H81" s="112">
        <f t="shared" si="2"/>
        <v>-9612509.0899999999</v>
      </c>
    </row>
    <row r="82" spans="2:8" s="4" customFormat="1" ht="18" customHeight="1" x14ac:dyDescent="0.2">
      <c r="B82" s="55" t="s">
        <v>209</v>
      </c>
      <c r="C82" s="23" t="s">
        <v>93</v>
      </c>
      <c r="D82" s="28" t="s">
        <v>91</v>
      </c>
      <c r="E82" s="104">
        <v>14066365</v>
      </c>
      <c r="F82" s="104">
        <v>57339547.880000003</v>
      </c>
      <c r="G82" s="104">
        <v>25996696.09</v>
      </c>
      <c r="H82" s="112">
        <f t="shared" si="2"/>
        <v>97402608.969999999</v>
      </c>
    </row>
    <row r="83" spans="2:8" s="4" customFormat="1" ht="18" customHeight="1" x14ac:dyDescent="0.2">
      <c r="B83" s="55" t="s">
        <v>210</v>
      </c>
      <c r="C83" s="18" t="s">
        <v>94</v>
      </c>
      <c r="D83" s="28" t="s">
        <v>95</v>
      </c>
      <c r="E83" s="105">
        <v>14066365</v>
      </c>
      <c r="F83" s="105">
        <v>68459710.629999995</v>
      </c>
      <c r="G83" s="105">
        <v>24489042.43</v>
      </c>
      <c r="H83" s="112">
        <f t="shared" si="2"/>
        <v>107015118.06</v>
      </c>
    </row>
    <row r="84" spans="2:8" s="4" customFormat="1" ht="18" customHeight="1" x14ac:dyDescent="0.2">
      <c r="B84" s="58" t="s">
        <v>211</v>
      </c>
      <c r="C84" s="18" t="s">
        <v>96</v>
      </c>
      <c r="D84" s="28"/>
      <c r="E84" s="102">
        <f>ROUND(E85-E86,2)</f>
        <v>0</v>
      </c>
      <c r="F84" s="102">
        <f>ROUND(F85-F86,2)</f>
        <v>0</v>
      </c>
      <c r="G84" s="102">
        <f>ROUND(G85-G86,2)</f>
        <v>0</v>
      </c>
      <c r="H84" s="112">
        <f t="shared" si="2"/>
        <v>0</v>
      </c>
    </row>
    <row r="85" spans="2:8" s="4" customFormat="1" ht="18" customHeight="1" x14ac:dyDescent="0.2">
      <c r="B85" s="55" t="s">
        <v>212</v>
      </c>
      <c r="C85" s="23" t="s">
        <v>97</v>
      </c>
      <c r="D85" s="28" t="s">
        <v>92</v>
      </c>
      <c r="E85" s="104"/>
      <c r="F85" s="104"/>
      <c r="G85" s="104"/>
      <c r="H85" s="112">
        <f t="shared" si="2"/>
        <v>0</v>
      </c>
    </row>
    <row r="86" spans="2:8" s="4" customFormat="1" ht="18" customHeight="1" x14ac:dyDescent="0.2">
      <c r="B86" s="55" t="s">
        <v>213</v>
      </c>
      <c r="C86" s="18" t="s">
        <v>98</v>
      </c>
      <c r="D86" s="28" t="s">
        <v>99</v>
      </c>
      <c r="E86" s="105"/>
      <c r="F86" s="105"/>
      <c r="G86" s="105"/>
      <c r="H86" s="112">
        <f t="shared" si="2"/>
        <v>0</v>
      </c>
    </row>
    <row r="87" spans="2:8" s="4" customFormat="1" ht="18" customHeight="1" x14ac:dyDescent="0.2">
      <c r="B87" s="58" t="s">
        <v>214</v>
      </c>
      <c r="C87" s="18" t="s">
        <v>100</v>
      </c>
      <c r="D87" s="28"/>
      <c r="E87" s="102">
        <f>ROUND(E88-E89,2)</f>
        <v>0</v>
      </c>
      <c r="F87" s="102">
        <f>ROUND(F88-F89,2)</f>
        <v>-42000</v>
      </c>
      <c r="G87" s="102">
        <f>ROUND(G88-G89,2)</f>
        <v>0</v>
      </c>
      <c r="H87" s="112">
        <f t="shared" si="2"/>
        <v>-42000</v>
      </c>
    </row>
    <row r="88" spans="2:8" s="4" customFormat="1" ht="18" customHeight="1" x14ac:dyDescent="0.2">
      <c r="B88" s="55" t="s">
        <v>215</v>
      </c>
      <c r="C88" s="23" t="s">
        <v>101</v>
      </c>
      <c r="D88" s="28" t="s">
        <v>96</v>
      </c>
      <c r="E88" s="104"/>
      <c r="F88" s="104"/>
      <c r="G88" s="104"/>
      <c r="H88" s="112">
        <f t="shared" si="2"/>
        <v>0</v>
      </c>
    </row>
    <row r="89" spans="2:8" s="4" customFormat="1" ht="18" customHeight="1" x14ac:dyDescent="0.2">
      <c r="B89" s="55" t="s">
        <v>216</v>
      </c>
      <c r="C89" s="18" t="s">
        <v>102</v>
      </c>
      <c r="D89" s="30" t="s">
        <v>103</v>
      </c>
      <c r="E89" s="105"/>
      <c r="F89" s="105">
        <v>42000</v>
      </c>
      <c r="G89" s="105"/>
      <c r="H89" s="112">
        <f t="shared" si="2"/>
        <v>42000</v>
      </c>
    </row>
    <row r="90" spans="2:8" s="4" customFormat="1" ht="18" customHeight="1" x14ac:dyDescent="0.2">
      <c r="B90" s="58" t="s">
        <v>217</v>
      </c>
      <c r="C90" s="23" t="s">
        <v>104</v>
      </c>
      <c r="D90" s="28"/>
      <c r="E90" s="109">
        <f>ROUND(E91-E92,2)</f>
        <v>-490031.28</v>
      </c>
      <c r="F90" s="109">
        <f>ROUND(F91-F92,2)</f>
        <v>38195.54</v>
      </c>
      <c r="G90" s="109">
        <f>ROUND(G91-G92,2)</f>
        <v>-411512.61</v>
      </c>
      <c r="H90" s="112">
        <f t="shared" si="2"/>
        <v>-863348.35</v>
      </c>
    </row>
    <row r="91" spans="2:8" s="4" customFormat="1" ht="18" customHeight="1" x14ac:dyDescent="0.2">
      <c r="B91" s="55" t="s">
        <v>218</v>
      </c>
      <c r="C91" s="23" t="s">
        <v>105</v>
      </c>
      <c r="D91" s="28" t="s">
        <v>106</v>
      </c>
      <c r="E91" s="104">
        <v>1347298.24</v>
      </c>
      <c r="F91" s="104">
        <v>10056646.779999999</v>
      </c>
      <c r="G91" s="104">
        <v>3970868.23</v>
      </c>
      <c r="H91" s="112">
        <f t="shared" si="2"/>
        <v>15374813.25</v>
      </c>
    </row>
    <row r="92" spans="2:8" s="4" customFormat="1" ht="18" customHeight="1" x14ac:dyDescent="0.2">
      <c r="B92" s="61" t="s">
        <v>219</v>
      </c>
      <c r="C92" s="18" t="s">
        <v>107</v>
      </c>
      <c r="D92" s="30" t="s">
        <v>108</v>
      </c>
      <c r="E92" s="105">
        <v>1837329.52</v>
      </c>
      <c r="F92" s="105">
        <v>10018451.24</v>
      </c>
      <c r="G92" s="105">
        <v>4382380.84</v>
      </c>
      <c r="H92" s="112">
        <f t="shared" si="2"/>
        <v>16238161.6</v>
      </c>
    </row>
    <row r="93" spans="2:8" s="4" customFormat="1" ht="24" customHeight="1" x14ac:dyDescent="0.2">
      <c r="B93" s="58" t="s">
        <v>220</v>
      </c>
      <c r="C93" s="23" t="s">
        <v>109</v>
      </c>
      <c r="D93" s="28"/>
      <c r="E93" s="109">
        <f>ROUND(E94-E95,2)</f>
        <v>0</v>
      </c>
      <c r="F93" s="109">
        <f>ROUND(F94-F95,2)</f>
        <v>0</v>
      </c>
      <c r="G93" s="109">
        <f>ROUND(G94-G95,2)</f>
        <v>0</v>
      </c>
      <c r="H93" s="112">
        <f t="shared" si="2"/>
        <v>0</v>
      </c>
    </row>
    <row r="94" spans="2:8" s="4" customFormat="1" ht="18" customHeight="1" x14ac:dyDescent="0.2">
      <c r="B94" s="55" t="s">
        <v>221</v>
      </c>
      <c r="C94" s="23" t="s">
        <v>110</v>
      </c>
      <c r="D94" s="28" t="s">
        <v>264</v>
      </c>
      <c r="E94" s="104">
        <v>35506158.130000003</v>
      </c>
      <c r="F94" s="104">
        <v>852245276.84000003</v>
      </c>
      <c r="G94" s="104">
        <v>278918192.99000001</v>
      </c>
      <c r="H94" s="112">
        <f t="shared" si="2"/>
        <v>1166669627.96</v>
      </c>
    </row>
    <row r="95" spans="2:8" s="4" customFormat="1" ht="18" customHeight="1" thickBot="1" x14ac:dyDescent="0.25">
      <c r="B95" s="65" t="s">
        <v>222</v>
      </c>
      <c r="C95" s="31" t="s">
        <v>111</v>
      </c>
      <c r="D95" s="32" t="s">
        <v>264</v>
      </c>
      <c r="E95" s="110">
        <v>35506158.130000003</v>
      </c>
      <c r="F95" s="110">
        <v>852245276.84000003</v>
      </c>
      <c r="G95" s="110">
        <v>278918192.99000001</v>
      </c>
      <c r="H95" s="113">
        <f t="shared" si="2"/>
        <v>1166669627.96</v>
      </c>
    </row>
    <row r="96" spans="2:8" s="4" customFormat="1" ht="14.25" customHeight="1" x14ac:dyDescent="0.2">
      <c r="B96" s="67"/>
      <c r="C96" s="26"/>
      <c r="D96" s="26"/>
      <c r="E96" s="26"/>
      <c r="F96" s="26"/>
      <c r="G96" s="26"/>
      <c r="H96" s="26" t="s">
        <v>112</v>
      </c>
    </row>
    <row r="97" spans="2:8" s="4" customFormat="1" ht="11.1" customHeight="1" x14ac:dyDescent="0.2">
      <c r="B97" s="136" t="s">
        <v>6</v>
      </c>
      <c r="C97" s="133" t="s">
        <v>276</v>
      </c>
      <c r="D97" s="126" t="s">
        <v>279</v>
      </c>
      <c r="E97" s="126" t="s">
        <v>277</v>
      </c>
      <c r="F97" s="139" t="s">
        <v>281</v>
      </c>
      <c r="G97" s="139" t="s">
        <v>278</v>
      </c>
      <c r="H97" s="146" t="s">
        <v>7</v>
      </c>
    </row>
    <row r="98" spans="2:8" s="4" customFormat="1" ht="11.1" customHeight="1" x14ac:dyDescent="0.2">
      <c r="B98" s="137"/>
      <c r="C98" s="134"/>
      <c r="D98" s="127"/>
      <c r="E98" s="127"/>
      <c r="F98" s="140"/>
      <c r="G98" s="140"/>
      <c r="H98" s="147"/>
    </row>
    <row r="99" spans="2:8" s="4" customFormat="1" ht="11.1" customHeight="1" x14ac:dyDescent="0.2">
      <c r="B99" s="138"/>
      <c r="C99" s="135"/>
      <c r="D99" s="128"/>
      <c r="E99" s="128"/>
      <c r="F99" s="141"/>
      <c r="G99" s="141"/>
      <c r="H99" s="148"/>
    </row>
    <row r="100" spans="2:8" s="4" customFormat="1" ht="11.1" customHeight="1" thickBot="1" x14ac:dyDescent="0.25">
      <c r="B100" s="40">
        <v>1</v>
      </c>
      <c r="C100" s="35">
        <v>2</v>
      </c>
      <c r="D100" s="35">
        <v>3</v>
      </c>
      <c r="E100" s="15">
        <v>4</v>
      </c>
      <c r="F100" s="15">
        <v>5</v>
      </c>
      <c r="G100" s="13" t="s">
        <v>8</v>
      </c>
      <c r="H100" s="37" t="s">
        <v>9</v>
      </c>
    </row>
    <row r="101" spans="2:8" s="4" customFormat="1" ht="19.5" customHeight="1" x14ac:dyDescent="0.2">
      <c r="B101" s="68" t="s">
        <v>223</v>
      </c>
      <c r="C101" s="18" t="s">
        <v>113</v>
      </c>
      <c r="D101" s="38"/>
      <c r="E101" s="114">
        <f>ROUND(E102-E126,2)</f>
        <v>14020313.48</v>
      </c>
      <c r="F101" s="114">
        <f>ROUND(F102-F126,2)</f>
        <v>-1024197.58</v>
      </c>
      <c r="G101" s="114">
        <f>ROUND(G102-G126,2)</f>
        <v>976259.47</v>
      </c>
      <c r="H101" s="85">
        <f t="shared" ref="H101:H120" si="3">ROUND(SUM(E101:G101),2)</f>
        <v>13972375.369999999</v>
      </c>
    </row>
    <row r="102" spans="2:8" s="4" customFormat="1" ht="27" customHeight="1" x14ac:dyDescent="0.2">
      <c r="B102" s="68" t="s">
        <v>224</v>
      </c>
      <c r="C102" s="18" t="s">
        <v>114</v>
      </c>
      <c r="D102" s="39"/>
      <c r="E102" s="115">
        <f>ROUND(E103+E106+E109+E112+E115+E118,2)</f>
        <v>0</v>
      </c>
      <c r="F102" s="115">
        <f>ROUND(F103+F106+F109+F112+F115+F118,2)</f>
        <v>13970301.130000001</v>
      </c>
      <c r="G102" s="115">
        <f>ROUND(G103+G106+G109+G112+G115+G118,2)</f>
        <v>-3012022.28</v>
      </c>
      <c r="H102" s="89">
        <f t="shared" si="3"/>
        <v>10958278.85</v>
      </c>
    </row>
    <row r="103" spans="2:8" s="4" customFormat="1" ht="18" customHeight="1" x14ac:dyDescent="0.2">
      <c r="B103" s="58" t="s">
        <v>225</v>
      </c>
      <c r="C103" s="18" t="s">
        <v>95</v>
      </c>
      <c r="D103" s="39"/>
      <c r="E103" s="115">
        <f>ROUND(E104-E105,2)</f>
        <v>-42716672.189999998</v>
      </c>
      <c r="F103" s="115">
        <f>ROUND(F104-F105,2)</f>
        <v>12083280.68</v>
      </c>
      <c r="G103" s="115">
        <f>ROUND(G104-G105,2)</f>
        <v>25221640.789999999</v>
      </c>
      <c r="H103" s="89">
        <f t="shared" si="3"/>
        <v>-5411750.7199999997</v>
      </c>
    </row>
    <row r="104" spans="2:8" s="4" customFormat="1" ht="18" customHeight="1" x14ac:dyDescent="0.2">
      <c r="B104" s="54" t="s">
        <v>226</v>
      </c>
      <c r="C104" s="23" t="s">
        <v>115</v>
      </c>
      <c r="D104" s="30" t="s">
        <v>116</v>
      </c>
      <c r="E104" s="105">
        <v>14068015.140000001</v>
      </c>
      <c r="F104" s="105">
        <v>745559444.35000002</v>
      </c>
      <c r="G104" s="105">
        <v>283151133.67000002</v>
      </c>
      <c r="H104" s="89">
        <f t="shared" si="3"/>
        <v>1042778593.16</v>
      </c>
    </row>
    <row r="105" spans="2:8" s="4" customFormat="1" ht="18" customHeight="1" x14ac:dyDescent="0.2">
      <c r="B105" s="61" t="s">
        <v>227</v>
      </c>
      <c r="C105" s="18" t="s">
        <v>117</v>
      </c>
      <c r="D105" s="30" t="s">
        <v>118</v>
      </c>
      <c r="E105" s="105">
        <v>56784687.329999998</v>
      </c>
      <c r="F105" s="116">
        <v>733476163.66999996</v>
      </c>
      <c r="G105" s="116">
        <v>257929492.88</v>
      </c>
      <c r="H105" s="89">
        <f t="shared" si="3"/>
        <v>1048190343.88</v>
      </c>
    </row>
    <row r="106" spans="2:8" s="4" customFormat="1" ht="18" customHeight="1" x14ac:dyDescent="0.2">
      <c r="B106" s="60" t="s">
        <v>228</v>
      </c>
      <c r="C106" s="18" t="s">
        <v>99</v>
      </c>
      <c r="D106" s="28"/>
      <c r="E106" s="102">
        <f>ROUND(E107-E108,2)</f>
        <v>0</v>
      </c>
      <c r="F106" s="102">
        <f>ROUND(F107-F108,2)</f>
        <v>0</v>
      </c>
      <c r="G106" s="102">
        <f>ROUND(G107-G108,2)</f>
        <v>0</v>
      </c>
      <c r="H106" s="89">
        <f t="shared" si="3"/>
        <v>0</v>
      </c>
    </row>
    <row r="107" spans="2:8" s="4" customFormat="1" ht="18" customHeight="1" x14ac:dyDescent="0.2">
      <c r="B107" s="62" t="s">
        <v>229</v>
      </c>
      <c r="C107" s="23" t="s">
        <v>119</v>
      </c>
      <c r="D107" s="28" t="s">
        <v>120</v>
      </c>
      <c r="E107" s="104"/>
      <c r="F107" s="104"/>
      <c r="G107" s="104"/>
      <c r="H107" s="89">
        <f t="shared" si="3"/>
        <v>0</v>
      </c>
    </row>
    <row r="108" spans="2:8" s="4" customFormat="1" ht="18" customHeight="1" x14ac:dyDescent="0.2">
      <c r="B108" s="62" t="s">
        <v>230</v>
      </c>
      <c r="C108" s="23" t="s">
        <v>121</v>
      </c>
      <c r="D108" s="19" t="s">
        <v>122</v>
      </c>
      <c r="E108" s="87"/>
      <c r="F108" s="87"/>
      <c r="G108" s="104"/>
      <c r="H108" s="89">
        <f t="shared" si="3"/>
        <v>0</v>
      </c>
    </row>
    <row r="109" spans="2:8" s="4" customFormat="1" ht="18" customHeight="1" x14ac:dyDescent="0.2">
      <c r="B109" s="60" t="s">
        <v>231</v>
      </c>
      <c r="C109" s="18" t="s">
        <v>108</v>
      </c>
      <c r="D109" s="19"/>
      <c r="E109" s="90">
        <f>ROUND(E110-E111,2)</f>
        <v>0</v>
      </c>
      <c r="F109" s="90">
        <f>ROUND(F110-F111,2)</f>
        <v>0</v>
      </c>
      <c r="G109" s="90">
        <f>ROUND(G110-G111,2)</f>
        <v>0</v>
      </c>
      <c r="H109" s="89">
        <f t="shared" si="3"/>
        <v>0</v>
      </c>
    </row>
    <row r="110" spans="2:8" s="4" customFormat="1" ht="18" customHeight="1" x14ac:dyDescent="0.2">
      <c r="B110" s="55" t="s">
        <v>232</v>
      </c>
      <c r="C110" s="23" t="s">
        <v>123</v>
      </c>
      <c r="D110" s="19" t="s">
        <v>124</v>
      </c>
      <c r="E110" s="104"/>
      <c r="F110" s="104"/>
      <c r="G110" s="104"/>
      <c r="H110" s="89">
        <f t="shared" si="3"/>
        <v>0</v>
      </c>
    </row>
    <row r="111" spans="2:8" s="4" customFormat="1" ht="18" customHeight="1" x14ac:dyDescent="0.2">
      <c r="B111" s="54" t="s">
        <v>233</v>
      </c>
      <c r="C111" s="18" t="s">
        <v>125</v>
      </c>
      <c r="D111" s="19" t="s">
        <v>126</v>
      </c>
      <c r="E111" s="94"/>
      <c r="F111" s="94"/>
      <c r="G111" s="105"/>
      <c r="H111" s="89">
        <f t="shared" si="3"/>
        <v>0</v>
      </c>
    </row>
    <row r="112" spans="2:8" s="4" customFormat="1" ht="18" customHeight="1" x14ac:dyDescent="0.2">
      <c r="B112" s="60" t="s">
        <v>234</v>
      </c>
      <c r="C112" s="18" t="s">
        <v>127</v>
      </c>
      <c r="D112" s="19"/>
      <c r="E112" s="90">
        <f>ROUND(E113-E114,2)</f>
        <v>0</v>
      </c>
      <c r="F112" s="90">
        <f>ROUND(F113-F114,2)</f>
        <v>0</v>
      </c>
      <c r="G112" s="90">
        <f>ROUND(G113-G114,2)</f>
        <v>0</v>
      </c>
      <c r="H112" s="89">
        <f t="shared" si="3"/>
        <v>0</v>
      </c>
    </row>
    <row r="113" spans="2:8" s="4" customFormat="1" ht="18" customHeight="1" x14ac:dyDescent="0.2">
      <c r="B113" s="55" t="s">
        <v>235</v>
      </c>
      <c r="C113" s="23" t="s">
        <v>128</v>
      </c>
      <c r="D113" s="19" t="s">
        <v>129</v>
      </c>
      <c r="E113" s="87"/>
      <c r="F113" s="87"/>
      <c r="G113" s="104"/>
      <c r="H113" s="89">
        <f t="shared" si="3"/>
        <v>0</v>
      </c>
    </row>
    <row r="114" spans="2:8" s="4" customFormat="1" ht="18" customHeight="1" x14ac:dyDescent="0.2">
      <c r="B114" s="54" t="s">
        <v>236</v>
      </c>
      <c r="C114" s="18" t="s">
        <v>130</v>
      </c>
      <c r="D114" s="19" t="s">
        <v>131</v>
      </c>
      <c r="E114" s="94"/>
      <c r="F114" s="94"/>
      <c r="G114" s="105"/>
      <c r="H114" s="89">
        <f t="shared" si="3"/>
        <v>0</v>
      </c>
    </row>
    <row r="115" spans="2:8" s="4" customFormat="1" ht="18" customHeight="1" x14ac:dyDescent="0.2">
      <c r="B115" s="60" t="s">
        <v>237</v>
      </c>
      <c r="C115" s="21" t="s">
        <v>132</v>
      </c>
      <c r="D115" s="22"/>
      <c r="E115" s="117">
        <f>ROUND(E116-E117,2)</f>
        <v>0</v>
      </c>
      <c r="F115" s="117">
        <f>ROUND(F116-F117,2)</f>
        <v>0</v>
      </c>
      <c r="G115" s="117">
        <f>ROUND(G116-G117,2)</f>
        <v>0</v>
      </c>
      <c r="H115" s="89">
        <f t="shared" si="3"/>
        <v>0</v>
      </c>
    </row>
    <row r="116" spans="2:8" s="4" customFormat="1" ht="18" customHeight="1" x14ac:dyDescent="0.2">
      <c r="B116" s="55" t="s">
        <v>238</v>
      </c>
      <c r="C116" s="18" t="s">
        <v>133</v>
      </c>
      <c r="D116" s="24" t="s">
        <v>134</v>
      </c>
      <c r="E116" s="94"/>
      <c r="F116" s="94"/>
      <c r="G116" s="105"/>
      <c r="H116" s="89">
        <f t="shared" si="3"/>
        <v>0</v>
      </c>
    </row>
    <row r="117" spans="2:8" s="4" customFormat="1" ht="18" customHeight="1" x14ac:dyDescent="0.2">
      <c r="B117" s="55" t="s">
        <v>239</v>
      </c>
      <c r="C117" s="21" t="s">
        <v>135</v>
      </c>
      <c r="D117" s="19" t="s">
        <v>136</v>
      </c>
      <c r="E117" s="118"/>
      <c r="F117" s="118"/>
      <c r="G117" s="116"/>
      <c r="H117" s="89">
        <f t="shared" si="3"/>
        <v>0</v>
      </c>
    </row>
    <row r="118" spans="2:8" s="4" customFormat="1" ht="18" customHeight="1" x14ac:dyDescent="0.2">
      <c r="B118" s="60" t="s">
        <v>240</v>
      </c>
      <c r="C118" s="21" t="s">
        <v>137</v>
      </c>
      <c r="D118" s="22"/>
      <c r="E118" s="117">
        <f>ROUND(E119-E120,2)</f>
        <v>42716672.189999998</v>
      </c>
      <c r="F118" s="117">
        <f>ROUND(F119-F120,2)</f>
        <v>1887020.45</v>
      </c>
      <c r="G118" s="117">
        <f>ROUND(G119-G120,2)</f>
        <v>-28233663.07</v>
      </c>
      <c r="H118" s="89">
        <f t="shared" si="3"/>
        <v>16370029.57</v>
      </c>
    </row>
    <row r="119" spans="2:8" s="4" customFormat="1" ht="18" customHeight="1" x14ac:dyDescent="0.2">
      <c r="B119" s="55" t="s">
        <v>241</v>
      </c>
      <c r="C119" s="18" t="s">
        <v>138</v>
      </c>
      <c r="D119" s="24" t="s">
        <v>139</v>
      </c>
      <c r="E119" s="94">
        <v>56762554.329999998</v>
      </c>
      <c r="F119" s="94">
        <v>744750923.29999995</v>
      </c>
      <c r="G119" s="105">
        <v>257069236.84</v>
      </c>
      <c r="H119" s="89">
        <f t="shared" si="3"/>
        <v>1058582714.47</v>
      </c>
    </row>
    <row r="120" spans="2:8" s="4" customFormat="1" ht="18" customHeight="1" thickBot="1" x14ac:dyDescent="0.25">
      <c r="B120" s="67" t="s">
        <v>242</v>
      </c>
      <c r="C120" s="31" t="s">
        <v>140</v>
      </c>
      <c r="D120" s="33" t="s">
        <v>141</v>
      </c>
      <c r="E120" s="98">
        <v>14045882.140000001</v>
      </c>
      <c r="F120" s="98">
        <v>742863902.85000002</v>
      </c>
      <c r="G120" s="110">
        <v>285302899.91000003</v>
      </c>
      <c r="H120" s="100">
        <f t="shared" si="3"/>
        <v>1042212684.9</v>
      </c>
    </row>
    <row r="121" spans="2:8" s="4" customFormat="1" ht="14.25" customHeight="1" x14ac:dyDescent="0.2">
      <c r="B121" s="34"/>
      <c r="C121" s="26"/>
      <c r="D121" s="26"/>
      <c r="E121" s="26"/>
      <c r="F121" s="26"/>
      <c r="G121" s="26"/>
      <c r="H121" s="26" t="s">
        <v>142</v>
      </c>
    </row>
    <row r="122" spans="2:8" s="4" customFormat="1" ht="11.1" customHeight="1" x14ac:dyDescent="0.2">
      <c r="B122" s="136" t="s">
        <v>6</v>
      </c>
      <c r="C122" s="133" t="s">
        <v>276</v>
      </c>
      <c r="D122" s="126" t="s">
        <v>279</v>
      </c>
      <c r="E122" s="126" t="s">
        <v>277</v>
      </c>
      <c r="F122" s="139" t="s">
        <v>281</v>
      </c>
      <c r="G122" s="139" t="s">
        <v>278</v>
      </c>
      <c r="H122" s="146" t="s">
        <v>7</v>
      </c>
    </row>
    <row r="123" spans="2:8" s="4" customFormat="1" ht="11.1" customHeight="1" x14ac:dyDescent="0.2">
      <c r="B123" s="137"/>
      <c r="C123" s="134"/>
      <c r="D123" s="127"/>
      <c r="E123" s="127"/>
      <c r="F123" s="140"/>
      <c r="G123" s="140"/>
      <c r="H123" s="147"/>
    </row>
    <row r="124" spans="2:8" s="4" customFormat="1" ht="11.1" customHeight="1" x14ac:dyDescent="0.2">
      <c r="B124" s="138"/>
      <c r="C124" s="135"/>
      <c r="D124" s="128"/>
      <c r="E124" s="128"/>
      <c r="F124" s="141"/>
      <c r="G124" s="141"/>
      <c r="H124" s="148"/>
    </row>
    <row r="125" spans="2:8" s="4" customFormat="1" ht="11.1" customHeight="1" thickBot="1" x14ac:dyDescent="0.25">
      <c r="B125" s="40">
        <v>1</v>
      </c>
      <c r="C125" s="35">
        <v>2</v>
      </c>
      <c r="D125" s="35">
        <v>3</v>
      </c>
      <c r="E125" s="15">
        <v>4</v>
      </c>
      <c r="F125" s="15">
        <v>5</v>
      </c>
      <c r="G125" s="13" t="s">
        <v>8</v>
      </c>
      <c r="H125" s="37" t="s">
        <v>9</v>
      </c>
    </row>
    <row r="126" spans="2:8" s="4" customFormat="1" ht="24" customHeight="1" x14ac:dyDescent="0.2">
      <c r="B126" s="59" t="s">
        <v>252</v>
      </c>
      <c r="C126" s="23" t="s">
        <v>116</v>
      </c>
      <c r="D126" s="19"/>
      <c r="E126" s="101">
        <f>ROUND(E127+E130+E133,2)</f>
        <v>-14020313.48</v>
      </c>
      <c r="F126" s="101">
        <f>ROUND(F127+F130+F133,2)</f>
        <v>14994498.710000001</v>
      </c>
      <c r="G126" s="101">
        <f>ROUND(G127+G130+G133,2)</f>
        <v>-3988281.75</v>
      </c>
      <c r="H126" s="85">
        <f t="shared" ref="H126:H135" si="4">ROUND(SUM(E126:G126),2)</f>
        <v>-3014096.52</v>
      </c>
    </row>
    <row r="127" spans="2:8" s="4" customFormat="1" ht="23.25" customHeight="1" x14ac:dyDescent="0.2">
      <c r="B127" s="58" t="s">
        <v>243</v>
      </c>
      <c r="C127" s="23" t="s">
        <v>120</v>
      </c>
      <c r="D127" s="19"/>
      <c r="E127" s="117">
        <f>ROUND(E128-E129,2)</f>
        <v>0</v>
      </c>
      <c r="F127" s="117">
        <f>ROUND(F128-F129,2)</f>
        <v>0</v>
      </c>
      <c r="G127" s="117">
        <f>ROUND(G128-G129,2)</f>
        <v>0</v>
      </c>
      <c r="H127" s="89">
        <f t="shared" si="4"/>
        <v>0</v>
      </c>
    </row>
    <row r="128" spans="2:8" s="4" customFormat="1" ht="18" customHeight="1" x14ac:dyDescent="0.2">
      <c r="B128" s="54" t="s">
        <v>244</v>
      </c>
      <c r="C128" s="23" t="s">
        <v>143</v>
      </c>
      <c r="D128" s="19" t="s">
        <v>144</v>
      </c>
      <c r="E128" s="119"/>
      <c r="F128" s="105"/>
      <c r="G128" s="105"/>
      <c r="H128" s="89">
        <f t="shared" si="4"/>
        <v>0</v>
      </c>
    </row>
    <row r="129" spans="2:9" s="4" customFormat="1" ht="18" customHeight="1" x14ac:dyDescent="0.2">
      <c r="B129" s="61" t="s">
        <v>245</v>
      </c>
      <c r="C129" s="23" t="s">
        <v>145</v>
      </c>
      <c r="D129" s="19" t="s">
        <v>146</v>
      </c>
      <c r="E129" s="120"/>
      <c r="F129" s="120"/>
      <c r="G129" s="121"/>
      <c r="H129" s="89">
        <f t="shared" si="4"/>
        <v>0</v>
      </c>
    </row>
    <row r="130" spans="2:9" s="4" customFormat="1" ht="24.75" customHeight="1" x14ac:dyDescent="0.2">
      <c r="B130" s="58" t="s">
        <v>246</v>
      </c>
      <c r="C130" s="18" t="s">
        <v>124</v>
      </c>
      <c r="D130" s="24"/>
      <c r="E130" s="90">
        <f>ROUND(E131-E132,2)</f>
        <v>0</v>
      </c>
      <c r="F130" s="90">
        <f>ROUND(F131-F132,2)</f>
        <v>0</v>
      </c>
      <c r="G130" s="90">
        <f>ROUND(G131-G132,2)</f>
        <v>0</v>
      </c>
      <c r="H130" s="89">
        <f t="shared" si="4"/>
        <v>0</v>
      </c>
    </row>
    <row r="131" spans="2:9" s="4" customFormat="1" ht="18" customHeight="1" x14ac:dyDescent="0.2">
      <c r="B131" s="69" t="s">
        <v>247</v>
      </c>
      <c r="C131" s="23" t="s">
        <v>147</v>
      </c>
      <c r="D131" s="19" t="s">
        <v>148</v>
      </c>
      <c r="E131" s="87"/>
      <c r="F131" s="87"/>
      <c r="G131" s="104"/>
      <c r="H131" s="89">
        <f t="shared" si="4"/>
        <v>0</v>
      </c>
    </row>
    <row r="132" spans="2:9" s="4" customFormat="1" ht="18" customHeight="1" x14ac:dyDescent="0.2">
      <c r="B132" s="61" t="s">
        <v>248</v>
      </c>
      <c r="C132" s="23" t="s">
        <v>149</v>
      </c>
      <c r="D132" s="19" t="s">
        <v>150</v>
      </c>
      <c r="E132" s="120"/>
      <c r="F132" s="120"/>
      <c r="G132" s="121"/>
      <c r="H132" s="89">
        <f t="shared" si="4"/>
        <v>0</v>
      </c>
    </row>
    <row r="133" spans="2:9" s="4" customFormat="1" ht="18" customHeight="1" x14ac:dyDescent="0.2">
      <c r="B133" s="63" t="s">
        <v>249</v>
      </c>
      <c r="C133" s="18" t="s">
        <v>129</v>
      </c>
      <c r="D133" s="19"/>
      <c r="E133" s="90">
        <f>ROUND(E134-E135,2)</f>
        <v>-14020313.48</v>
      </c>
      <c r="F133" s="90">
        <f>ROUND(F134-F135,2)</f>
        <v>14994498.710000001</v>
      </c>
      <c r="G133" s="90">
        <f>ROUND(G134-G135,2)</f>
        <v>-3988281.75</v>
      </c>
      <c r="H133" s="89">
        <f t="shared" si="4"/>
        <v>-3014096.52</v>
      </c>
    </row>
    <row r="134" spans="2:9" s="4" customFormat="1" ht="18" customHeight="1" x14ac:dyDescent="0.2">
      <c r="B134" s="62" t="s">
        <v>250</v>
      </c>
      <c r="C134" s="23" t="s">
        <v>151</v>
      </c>
      <c r="D134" s="19" t="s">
        <v>152</v>
      </c>
      <c r="E134" s="87">
        <v>54276990</v>
      </c>
      <c r="F134" s="87">
        <v>1211711859.51</v>
      </c>
      <c r="G134" s="104">
        <v>346346977.38999999</v>
      </c>
      <c r="H134" s="89">
        <f t="shared" si="4"/>
        <v>1612335826.9000001</v>
      </c>
      <c r="I134" s="41"/>
    </row>
    <row r="135" spans="2:9" s="4" customFormat="1" ht="18" customHeight="1" thickBot="1" x14ac:dyDescent="0.25">
      <c r="B135" s="65" t="s">
        <v>251</v>
      </c>
      <c r="C135" s="31" t="s">
        <v>153</v>
      </c>
      <c r="D135" s="33" t="s">
        <v>154</v>
      </c>
      <c r="E135" s="98">
        <v>68297303.480000004</v>
      </c>
      <c r="F135" s="98">
        <v>1196717360.8</v>
      </c>
      <c r="G135" s="110">
        <v>350335259.13999999</v>
      </c>
      <c r="H135" s="100">
        <f t="shared" si="4"/>
        <v>1615349923.4200001</v>
      </c>
      <c r="I135" s="41"/>
    </row>
    <row r="136" spans="2:9" s="4" customFormat="1" ht="10.5" customHeight="1" x14ac:dyDescent="0.2">
      <c r="B136" s="20"/>
      <c r="C136" s="49"/>
      <c r="D136" s="70"/>
      <c r="E136" s="71"/>
      <c r="F136" s="71"/>
      <c r="G136" s="71"/>
      <c r="H136" s="72"/>
      <c r="I136" s="41"/>
    </row>
    <row r="137" spans="2:9" customFormat="1" ht="23.25" customHeight="1" x14ac:dyDescent="0.2">
      <c r="B137" s="74" t="s">
        <v>253</v>
      </c>
      <c r="C137" s="5"/>
      <c r="D137" s="129"/>
      <c r="E137" s="129"/>
      <c r="G137" s="144" t="s">
        <v>284</v>
      </c>
      <c r="H137" s="144"/>
      <c r="I137" s="2"/>
    </row>
    <row r="138" spans="2:9" customFormat="1" ht="9.75" customHeight="1" x14ac:dyDescent="0.2">
      <c r="B138" s="5"/>
      <c r="C138" s="5"/>
      <c r="D138" s="143" t="s">
        <v>254</v>
      </c>
      <c r="E138" s="143"/>
      <c r="G138" s="145" t="s">
        <v>255</v>
      </c>
      <c r="H138" s="145"/>
      <c r="I138" s="2"/>
    </row>
    <row r="139" spans="2:9" customFormat="1" ht="9.75" customHeight="1" x14ac:dyDescent="0.2">
      <c r="B139" s="5"/>
      <c r="C139" s="5"/>
      <c r="D139" s="5"/>
      <c r="G139" s="43"/>
      <c r="H139" s="44"/>
      <c r="I139" s="2"/>
    </row>
    <row r="140" spans="2:9" customFormat="1" ht="19.5" customHeight="1" x14ac:dyDescent="0.2">
      <c r="B140" s="73" t="s">
        <v>256</v>
      </c>
      <c r="C140" s="5"/>
      <c r="D140" s="129"/>
      <c r="E140" s="129"/>
      <c r="G140" s="144" t="s">
        <v>285</v>
      </c>
      <c r="H140" s="144"/>
      <c r="I140" s="2"/>
    </row>
    <row r="141" spans="2:9" customFormat="1" ht="9.75" customHeight="1" x14ac:dyDescent="0.2">
      <c r="B141" s="5"/>
      <c r="C141" s="5"/>
      <c r="D141" s="143" t="s">
        <v>254</v>
      </c>
      <c r="E141" s="143"/>
      <c r="G141" s="145" t="s">
        <v>255</v>
      </c>
      <c r="H141" s="145"/>
      <c r="I141" s="2"/>
    </row>
    <row r="142" spans="2:9" customFormat="1" ht="24.75" customHeight="1" x14ac:dyDescent="0.2">
      <c r="B142" s="45" t="s">
        <v>155</v>
      </c>
      <c r="C142" s="4"/>
      <c r="D142" s="149"/>
      <c r="E142" s="149"/>
      <c r="F142" s="149"/>
      <c r="G142" s="149"/>
      <c r="H142" s="149"/>
      <c r="I142" s="41"/>
    </row>
    <row r="143" spans="2:9" customFormat="1" ht="11.25" customHeight="1" x14ac:dyDescent="0.2">
      <c r="B143" s="41"/>
      <c r="C143" s="46"/>
      <c r="D143" s="143" t="s">
        <v>156</v>
      </c>
      <c r="E143" s="143"/>
      <c r="F143" s="143"/>
      <c r="G143" s="143"/>
      <c r="H143" s="143"/>
      <c r="I143" s="41"/>
    </row>
    <row r="144" spans="2:9" customFormat="1" ht="25.5" customHeight="1" x14ac:dyDescent="0.2">
      <c r="B144" s="75" t="s">
        <v>257</v>
      </c>
      <c r="C144" s="129"/>
      <c r="D144" s="129"/>
      <c r="E144" s="129"/>
      <c r="F144" s="129"/>
      <c r="G144" s="129"/>
      <c r="H144" s="129"/>
      <c r="I144" s="2"/>
    </row>
    <row r="145" spans="2:9" customFormat="1" ht="10.5" customHeight="1" x14ac:dyDescent="0.2">
      <c r="B145" s="4" t="s">
        <v>258</v>
      </c>
      <c r="C145" s="143" t="s">
        <v>259</v>
      </c>
      <c r="D145" s="143"/>
      <c r="E145" s="143"/>
      <c r="F145" s="47" t="s">
        <v>254</v>
      </c>
      <c r="G145" s="143" t="s">
        <v>255</v>
      </c>
      <c r="H145" s="143"/>
      <c r="I145" s="2"/>
    </row>
    <row r="146" spans="2:9" customFormat="1" ht="30" customHeight="1" x14ac:dyDescent="0.2">
      <c r="B146" s="75" t="s">
        <v>260</v>
      </c>
      <c r="C146" s="151"/>
      <c r="D146" s="151"/>
      <c r="E146" s="57"/>
      <c r="F146" s="151"/>
      <c r="G146" s="151"/>
      <c r="H146" s="57"/>
    </row>
    <row r="147" spans="2:9" customFormat="1" ht="10.5" customHeight="1" x14ac:dyDescent="0.2">
      <c r="B147" s="48"/>
      <c r="C147" s="145" t="s">
        <v>263</v>
      </c>
      <c r="D147" s="145"/>
      <c r="E147" s="76" t="s">
        <v>262</v>
      </c>
      <c r="F147" s="150" t="s">
        <v>255</v>
      </c>
      <c r="G147" s="150"/>
      <c r="H147" s="77" t="s">
        <v>261</v>
      </c>
    </row>
    <row r="148" spans="2:9" customFormat="1" ht="9.75" customHeight="1" x14ac:dyDescent="0.2">
      <c r="B148" s="5"/>
      <c r="C148" s="5"/>
      <c r="D148" s="5"/>
      <c r="E148" s="7"/>
      <c r="F148" s="7"/>
      <c r="G148" s="5"/>
      <c r="H148" s="5"/>
      <c r="I148" s="50"/>
    </row>
    <row r="149" spans="2:9" customFormat="1" ht="18.75" customHeight="1" x14ac:dyDescent="0.2">
      <c r="B149" s="9" t="s">
        <v>157</v>
      </c>
      <c r="C149" s="5"/>
      <c r="D149" s="5"/>
      <c r="E149" s="42"/>
      <c r="F149" s="51"/>
      <c r="G149" s="51"/>
      <c r="H149" s="51"/>
      <c r="I149" s="52"/>
    </row>
    <row r="150" spans="2:9" ht="4.9000000000000004" customHeight="1" x14ac:dyDescent="0.2"/>
  </sheetData>
  <mergeCells count="60">
    <mergeCell ref="B122:B124"/>
    <mergeCell ref="C97:C99"/>
    <mergeCell ref="F37:F39"/>
    <mergeCell ref="G37:G39"/>
    <mergeCell ref="B37:B39"/>
    <mergeCell ref="B67:B69"/>
    <mergeCell ref="B97:B99"/>
    <mergeCell ref="C147:D147"/>
    <mergeCell ref="F147:G147"/>
    <mergeCell ref="C145:E145"/>
    <mergeCell ref="G145:H145"/>
    <mergeCell ref="C146:D146"/>
    <mergeCell ref="F146:G146"/>
    <mergeCell ref="H13:H15"/>
    <mergeCell ref="D142:H142"/>
    <mergeCell ref="C144:D144"/>
    <mergeCell ref="E144:F144"/>
    <mergeCell ref="G144:H144"/>
    <mergeCell ref="H37:H39"/>
    <mergeCell ref="C67:C69"/>
    <mergeCell ref="E67:E69"/>
    <mergeCell ref="F67:F69"/>
    <mergeCell ref="G67:G69"/>
    <mergeCell ref="H67:H69"/>
    <mergeCell ref="H97:H99"/>
    <mergeCell ref="C122:C124"/>
    <mergeCell ref="E122:E124"/>
    <mergeCell ref="F122:F124"/>
    <mergeCell ref="G122:G124"/>
    <mergeCell ref="D143:H143"/>
    <mergeCell ref="D97:D99"/>
    <mergeCell ref="D122:D124"/>
    <mergeCell ref="D140:E140"/>
    <mergeCell ref="G140:H140"/>
    <mergeCell ref="D137:E137"/>
    <mergeCell ref="G137:H137"/>
    <mergeCell ref="D141:E141"/>
    <mergeCell ref="G141:H141"/>
    <mergeCell ref="D138:E138"/>
    <mergeCell ref="G138:H138"/>
    <mergeCell ref="H122:H124"/>
    <mergeCell ref="E97:E99"/>
    <mergeCell ref="F97:F99"/>
    <mergeCell ref="G97:G99"/>
    <mergeCell ref="B2:G2"/>
    <mergeCell ref="D13:D15"/>
    <mergeCell ref="D37:D39"/>
    <mergeCell ref="D67:D69"/>
    <mergeCell ref="C4:E4"/>
    <mergeCell ref="C5:F5"/>
    <mergeCell ref="C6:F6"/>
    <mergeCell ref="C7:F7"/>
    <mergeCell ref="C13:C15"/>
    <mergeCell ref="B13:B15"/>
    <mergeCell ref="E13:E15"/>
    <mergeCell ref="F13:F15"/>
    <mergeCell ref="G13:G15"/>
    <mergeCell ref="C9:F9"/>
    <mergeCell ref="C37:C39"/>
    <mergeCell ref="E37:E39"/>
  </mergeCells>
  <phoneticPr fontId="0" type="noConversion"/>
  <pageMargins left="0.75" right="0.75" top="1" bottom="1" header="0.5" footer="0.5"/>
  <pageSetup paperSize="9" scale="84" fitToHeight="0" orientation="landscape" r:id="rId1"/>
  <headerFooter alignWithMargins="0"/>
  <rowBreaks count="4" manualBreakCount="4">
    <brk id="35" max="16383" man="1"/>
    <brk id="65" max="16383" man="1"/>
    <brk id="95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fetisov</dc:creator>
  <cp:lastModifiedBy>Грипич ТВ</cp:lastModifiedBy>
  <dcterms:created xsi:type="dcterms:W3CDTF">2011-11-03T13:08:59Z</dcterms:created>
  <dcterms:modified xsi:type="dcterms:W3CDTF">2017-02-27T12:17:40Z</dcterms:modified>
</cp:coreProperties>
</file>